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works\Desktop\TP Rozpočty\"/>
    </mc:Choice>
  </mc:AlternateContent>
  <bookViews>
    <workbookView xWindow="0" yWindow="0" windowWidth="0" windowHeight="0"/>
  </bookViews>
  <sheets>
    <sheet name="Rekapitulace stavby" sheetId="1" r:id="rId1"/>
    <sheet name="SO 101a - I.etapa ulice S..." sheetId="2" r:id="rId2"/>
    <sheet name="SO 101b - II.etapa ulice ..." sheetId="3" r:id="rId3"/>
    <sheet name="SO 401 - Veřejné osvětlení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101a - I.etapa ulice S...'!$C$86:$K$375</definedName>
    <definedName name="_xlnm.Print_Area" localSheetId="1">'SO 101a - I.etapa ulice S...'!$C$4:$J$39,'SO 101a - I.etapa ulice S...'!$C$45:$J$68,'SO 101a - I.etapa ulice S...'!$C$74:$K$375</definedName>
    <definedName name="_xlnm.Print_Titles" localSheetId="1">'SO 101a - I.etapa ulice S...'!$86:$86</definedName>
    <definedName name="_xlnm._FilterDatabase" localSheetId="2" hidden="1">'SO 101b - II.etapa ulice ...'!$C$86:$K$325</definedName>
    <definedName name="_xlnm.Print_Area" localSheetId="2">'SO 101b - II.etapa ulice ...'!$C$4:$J$39,'SO 101b - II.etapa ulice ...'!$C$45:$J$68,'SO 101b - II.etapa ulice ...'!$C$74:$K$325</definedName>
    <definedName name="_xlnm.Print_Titles" localSheetId="2">'SO 101b - II.etapa ulice ...'!$86:$86</definedName>
    <definedName name="_xlnm._FilterDatabase" localSheetId="3" hidden="1">'SO 401 - Veřejné osvětlení'!$C$80:$K$85</definedName>
    <definedName name="_xlnm.Print_Area" localSheetId="3">'SO 401 - Veřejné osvětlení'!$C$4:$J$39,'SO 401 - Veřejné osvětlení'!$C$45:$J$62,'SO 401 - Veřejné osvětlení'!$C$68:$K$85</definedName>
    <definedName name="_xlnm.Print_Titles" localSheetId="3">'SO 401 - Veřejné osvětlení'!$80:$80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J78"/>
  <c r="J77"/>
  <c r="F77"/>
  <c r="F75"/>
  <c r="E73"/>
  <c r="J55"/>
  <c r="J54"/>
  <c r="F54"/>
  <c r="F52"/>
  <c r="E50"/>
  <c r="J18"/>
  <c r="E18"/>
  <c r="F78"/>
  <c r="J17"/>
  <c r="J12"/>
  <c r="J75"/>
  <c r="E7"/>
  <c r="E71"/>
  <c i="3" r="J37"/>
  <c r="J36"/>
  <c i="1" r="AY56"/>
  <c i="3" r="J35"/>
  <c i="1" r="AX56"/>
  <c i="3"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/>
  <c r="E7"/>
  <c r="E77"/>
  <c i="2" r="J37"/>
  <c r="J36"/>
  <c i="1" r="AY55"/>
  <c i="2" r="J35"/>
  <c i="1" r="AX55"/>
  <c i="2"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BK254"/>
  <c r="J200"/>
  <c r="J151"/>
  <c i="3" r="J209"/>
  <c r="J306"/>
  <c r="BK126"/>
  <c i="2" r="BK367"/>
  <c r="BK358"/>
  <c r="J341"/>
  <c r="J317"/>
  <c r="J289"/>
  <c r="J268"/>
  <c r="BK215"/>
  <c r="BK174"/>
  <c i="3" r="BK239"/>
  <c r="BK253"/>
  <c r="BK174"/>
  <c i="4" r="F36"/>
  <c i="1" r="BC57"/>
  <c i="3" r="BK90"/>
  <c r="BK162"/>
  <c i="2" r="F35"/>
  <c i="3" r="J205"/>
  <c i="2" r="BK369"/>
  <c r="BK356"/>
  <c r="BK321"/>
  <c r="J291"/>
  <c r="J257"/>
  <c r="J163"/>
  <c i="3" r="BK197"/>
  <c r="BK302"/>
  <c i="2" r="BK212"/>
  <c r="J135"/>
  <c i="3" r="J277"/>
  <c r="J269"/>
  <c r="BK102"/>
  <c i="2" r="BK362"/>
  <c r="J329"/>
  <c r="BK273"/>
  <c r="BK236"/>
  <c r="BK167"/>
  <c i="3" r="J262"/>
  <c r="J291"/>
  <c r="BK285"/>
  <c i="2" r="J210"/>
  <c r="J172"/>
  <c r="BK98"/>
  <c i="3" r="J239"/>
  <c r="BK224"/>
  <c r="BK277"/>
  <c i="2" r="J243"/>
  <c r="J159"/>
  <c r="J103"/>
  <c i="3" r="J259"/>
  <c r="J143"/>
  <c i="4" r="F35"/>
  <c i="1" r="BB57"/>
  <c i="2" r="BK240"/>
  <c r="BK161"/>
  <c r="J94"/>
  <c i="3" r="BK220"/>
  <c r="J140"/>
  <c i="4" r="J34"/>
  <c i="1" r="AW57"/>
  <c i="2" r="BK113"/>
  <c i="3" r="J187"/>
  <c r="BK169"/>
  <c r="J216"/>
  <c i="2" r="J365"/>
  <c r="BK337"/>
  <c r="BK310"/>
  <c r="BK281"/>
  <c r="J236"/>
  <c r="J119"/>
  <c i="3" r="J251"/>
  <c r="BK319"/>
  <c i="2" r="F37"/>
  <c r="J247"/>
  <c r="J190"/>
  <c r="J123"/>
  <c i="3" r="BK216"/>
  <c r="BK185"/>
  <c r="J181"/>
  <c r="J109"/>
  <c i="2" r="BK365"/>
  <c r="J352"/>
  <c r="J333"/>
  <c r="BK285"/>
  <c r="BK257"/>
  <c r="J196"/>
  <c r="BK90"/>
  <c i="3" r="BK177"/>
  <c r="J98"/>
  <c i="2" r="J218"/>
  <c r="BK131"/>
  <c i="3" r="BK165"/>
  <c r="BK209"/>
  <c r="BK202"/>
  <c r="BK106"/>
  <c i="2" r="BK208"/>
  <c r="J169"/>
  <c r="J113"/>
  <c i="3" r="J321"/>
  <c r="J310"/>
  <c r="J114"/>
  <c i="2" r="J305"/>
  <c r="BK275"/>
  <c r="J262"/>
  <c r="J204"/>
  <c r="BK155"/>
  <c i="3" r="BK281"/>
  <c r="BK179"/>
  <c r="J317"/>
  <c r="BK259"/>
  <c i="2" r="BK228"/>
  <c r="BK177"/>
  <c r="BK127"/>
  <c i="3" r="BK269"/>
  <c r="J245"/>
  <c r="BK306"/>
  <c i="2" r="BK371"/>
  <c r="J358"/>
  <c r="BK333"/>
  <c r="J287"/>
  <c r="BK262"/>
  <c r="J198"/>
  <c r="BK145"/>
  <c i="3" r="BK117"/>
  <c r="BK189"/>
  <c i="2" r="BK260"/>
  <c r="BK200"/>
  <c r="J116"/>
  <c i="3" r="BK255"/>
  <c r="BK228"/>
  <c i="2" r="J232"/>
  <c r="BK204"/>
  <c r="BK169"/>
  <c i="3" r="J255"/>
  <c r="BK265"/>
  <c r="J156"/>
  <c r="J323"/>
  <c i="2" r="J373"/>
  <c r="J346"/>
  <c r="J321"/>
  <c r="BK298"/>
  <c r="J281"/>
  <c r="J250"/>
  <c r="J187"/>
  <c r="BK107"/>
  <c i="3" r="BK212"/>
  <c r="J315"/>
  <c r="BK251"/>
  <c i="2" r="J184"/>
  <c r="BK116"/>
  <c i="3" r="J296"/>
  <c r="J299"/>
  <c r="J90"/>
  <c i="2" r="BK198"/>
  <c r="BK141"/>
  <c i="3" r="J160"/>
  <c r="J146"/>
  <c r="BK114"/>
  <c r="J130"/>
  <c i="2" r="J295"/>
  <c r="BK268"/>
  <c r="BK210"/>
  <c r="J174"/>
  <c r="J110"/>
  <c i="3" r="J162"/>
  <c r="BK291"/>
  <c r="BK245"/>
  <c r="BK153"/>
  <c i="2" r="J215"/>
  <c r="J155"/>
  <c i="3" r="BK262"/>
  <c r="J285"/>
  <c r="BK310"/>
  <c r="J112"/>
  <c i="2" r="J360"/>
  <c r="BK325"/>
  <c r="BK305"/>
  <c r="BK266"/>
  <c r="BK218"/>
  <c r="J157"/>
  <c i="3" r="BK299"/>
  <c r="BK296"/>
  <c r="J177"/>
  <c i="2" r="J192"/>
  <c r="J107"/>
  <c i="3" r="J228"/>
  <c r="J202"/>
  <c r="J193"/>
  <c i="2" r="BK264"/>
  <c r="J212"/>
  <c r="J161"/>
  <c r="BK94"/>
  <c i="3" r="BK187"/>
  <c r="J235"/>
  <c r="J212"/>
  <c i="2" r="J369"/>
  <c r="J356"/>
  <c r="J337"/>
  <c r="J308"/>
  <c r="BK270"/>
  <c r="J202"/>
  <c r="J138"/>
  <c i="3" r="J169"/>
  <c r="BK232"/>
  <c i="2" r="F36"/>
  <c i="3" r="BK193"/>
  <c i="2" r="J367"/>
  <c r="BK352"/>
  <c r="BK329"/>
  <c r="BK295"/>
  <c r="J270"/>
  <c r="BK187"/>
  <c i="3" r="BK133"/>
  <c r="J133"/>
  <c r="BK317"/>
  <c i="2" r="J206"/>
  <c r="BK147"/>
  <c i="3" r="J195"/>
  <c r="BK191"/>
  <c r="BK242"/>
  <c i="4" r="BK84"/>
  <c i="2" r="J34"/>
  <c i="3" r="J183"/>
  <c r="BK249"/>
  <c r="J189"/>
  <c i="2" r="BK289"/>
  <c r="J273"/>
  <c r="J221"/>
  <c r="BK184"/>
  <c r="J131"/>
  <c i="3" r="BK247"/>
  <c r="J242"/>
  <c r="BK321"/>
  <c i="2" r="F34"/>
  <c i="3" r="BK195"/>
  <c r="J122"/>
  <c i="4" r="F37"/>
  <c i="1" r="BD57"/>
  <c i="2" r="BK341"/>
  <c r="BK313"/>
  <c r="J275"/>
  <c r="J208"/>
  <c r="J98"/>
  <c i="3" r="BK160"/>
  <c r="BK130"/>
  <c i="2" r="BK250"/>
  <c r="BK181"/>
  <c i="3" r="J265"/>
  <c r="BK136"/>
  <c r="BK150"/>
  <c i="2" r="J260"/>
  <c r="J181"/>
  <c r="BK138"/>
  <c i="3" r="BK156"/>
  <c r="J153"/>
  <c r="J312"/>
  <c r="BK273"/>
  <c i="2" r="J371"/>
  <c r="J349"/>
  <c r="J325"/>
  <c r="BK301"/>
  <c r="J278"/>
  <c r="BK225"/>
  <c r="J127"/>
  <c i="3" r="BK112"/>
  <c r="J319"/>
  <c r="J197"/>
  <c i="2" r="BK196"/>
  <c r="BK159"/>
  <c i="3" r="BK308"/>
  <c r="BK199"/>
  <c r="J273"/>
  <c r="J150"/>
  <c i="2" r="J194"/>
  <c i="3" r="BK312"/>
  <c r="J174"/>
  <c r="J257"/>
  <c i="4" r="J84"/>
  <c i="2" r="J298"/>
  <c r="J285"/>
  <c r="J254"/>
  <c r="BK194"/>
  <c r="BK119"/>
  <c i="3" r="J232"/>
  <c r="J308"/>
  <c r="BK94"/>
  <c r="J102"/>
  <c i="2" r="BK243"/>
  <c r="BK190"/>
  <c r="J141"/>
  <c r="J90"/>
  <c i="3" r="J249"/>
  <c r="BK172"/>
  <c i="2" r="BK373"/>
  <c r="BK349"/>
  <c r="BK317"/>
  <c r="J301"/>
  <c r="BK247"/>
  <c r="BK135"/>
  <c i="3" r="BK235"/>
  <c r="J165"/>
  <c r="BK257"/>
  <c i="2" r="J240"/>
  <c r="BK157"/>
  <c i="3" r="BK140"/>
  <c r="J136"/>
  <c r="J281"/>
  <c i="2" r="BK221"/>
  <c r="BK110"/>
  <c i="3" r="BK122"/>
  <c r="J247"/>
  <c i="2" r="BK360"/>
  <c r="J313"/>
  <c r="BK291"/>
  <c r="J264"/>
  <c r="BK206"/>
  <c r="BK151"/>
  <c i="3" r="J179"/>
  <c r="J172"/>
  <c r="J253"/>
  <c i="2" r="BK192"/>
  <c r="J147"/>
  <c i="3" r="J224"/>
  <c r="BK109"/>
  <c r="BK146"/>
  <c r="J191"/>
  <c i="2" r="J225"/>
  <c r="J177"/>
  <c r="BK123"/>
  <c i="3" r="J220"/>
  <c r="J302"/>
  <c r="J199"/>
  <c r="BK315"/>
  <c i="2" r="J310"/>
  <c r="BK287"/>
  <c r="J266"/>
  <c r="BK232"/>
  <c r="J145"/>
  <c i="3" r="BK98"/>
  <c r="BK143"/>
  <c r="J185"/>
  <c r="BK205"/>
  <c i="2" r="BK202"/>
  <c r="J167"/>
  <c r="BK103"/>
  <c i="3" r="J106"/>
  <c r="J126"/>
  <c r="BK183"/>
  <c i="2" r="J362"/>
  <c r="BK346"/>
  <c r="BK308"/>
  <c r="BK278"/>
  <c r="BK172"/>
  <c i="1" r="AS54"/>
  <c i="2" r="J228"/>
  <c r="BK163"/>
  <c i="3" r="BK323"/>
  <c r="BK181"/>
  <c r="J94"/>
  <c r="J117"/>
  <c i="2" l="1" r="BK102"/>
  <c r="J102"/>
  <c r="J62"/>
  <c r="BK180"/>
  <c r="J180"/>
  <c r="J63"/>
  <c r="BK312"/>
  <c r="J312"/>
  <c r="J65"/>
  <c r="R355"/>
  <c i="3" r="BK89"/>
  <c r="J89"/>
  <c r="J61"/>
  <c r="BK168"/>
  <c r="J168"/>
  <c r="J63"/>
  <c i="2" r="T102"/>
  <c r="P180"/>
  <c r="P312"/>
  <c r="BK355"/>
  <c r="J355"/>
  <c r="J67"/>
  <c i="3" r="R121"/>
  <c r="T201"/>
  <c r="R295"/>
  <c i="2" r="T89"/>
  <c r="R214"/>
  <c r="P355"/>
  <c i="3" r="BK121"/>
  <c r="J121"/>
  <c r="J62"/>
  <c r="T168"/>
  <c r="R264"/>
  <c r="T295"/>
  <c i="2" r="BK89"/>
  <c r="J89"/>
  <c r="J61"/>
  <c r="P214"/>
  <c r="P345"/>
  <c i="3" r="R89"/>
  <c r="P168"/>
  <c r="BK264"/>
  <c r="J264"/>
  <c r="J65"/>
  <c r="P295"/>
  <c i="2" r="P89"/>
  <c r="BK214"/>
  <c r="J214"/>
  <c r="J64"/>
  <c r="T355"/>
  <c i="3" r="T121"/>
  <c r="R201"/>
  <c r="P305"/>
  <c i="2" r="R89"/>
  <c r="T214"/>
  <c r="BK345"/>
  <c r="J345"/>
  <c r="J66"/>
  <c i="3" r="T89"/>
  <c r="R168"/>
  <c r="P264"/>
  <c r="BK305"/>
  <c r="J305"/>
  <c r="J67"/>
  <c i="2" r="R102"/>
  <c r="T180"/>
  <c r="R312"/>
  <c r="R345"/>
  <c i="3" r="P121"/>
  <c r="P201"/>
  <c r="BK295"/>
  <c r="J295"/>
  <c r="J66"/>
  <c r="R305"/>
  <c i="2" r="P102"/>
  <c r="R180"/>
  <c r="T312"/>
  <c r="T345"/>
  <c i="3" r="P89"/>
  <c r="P88"/>
  <c r="P87"/>
  <c i="1" r="AU56"/>
  <c i="3" r="BK201"/>
  <c r="J201"/>
  <c r="J64"/>
  <c r="T264"/>
  <c r="T305"/>
  <c i="4" r="BK83"/>
  <c r="J83"/>
  <c r="J61"/>
  <c r="BE84"/>
  <c r="F55"/>
  <c r="J52"/>
  <c r="E48"/>
  <c i="3" r="J81"/>
  <c r="BE122"/>
  <c r="E48"/>
  <c r="BE109"/>
  <c r="BE114"/>
  <c r="BE133"/>
  <c r="BE172"/>
  <c r="BE174"/>
  <c r="BE187"/>
  <c r="BE195"/>
  <c r="BE202"/>
  <c r="BE255"/>
  <c r="BE308"/>
  <c r="BE312"/>
  <c r="BE323"/>
  <c r="F55"/>
  <c r="BE136"/>
  <c r="BE146"/>
  <c r="BE160"/>
  <c r="BE169"/>
  <c r="BE239"/>
  <c r="BE269"/>
  <c r="BE299"/>
  <c r="BE112"/>
  <c r="BE143"/>
  <c r="BE181"/>
  <c r="BE220"/>
  <c r="BE285"/>
  <c r="BE302"/>
  <c r="BE317"/>
  <c r="BE321"/>
  <c r="BE130"/>
  <c r="BE140"/>
  <c r="BE150"/>
  <c r="BE156"/>
  <c r="BE165"/>
  <c r="BE179"/>
  <c r="BE183"/>
  <c r="BE197"/>
  <c r="BE199"/>
  <c r="BE205"/>
  <c r="BE216"/>
  <c r="BE232"/>
  <c r="BE247"/>
  <c r="BE262"/>
  <c r="BE281"/>
  <c r="BE296"/>
  <c r="BE94"/>
  <c r="BE98"/>
  <c r="BE102"/>
  <c r="BE106"/>
  <c r="BE162"/>
  <c r="BE177"/>
  <c r="BE185"/>
  <c r="BE209"/>
  <c r="BE224"/>
  <c r="BE242"/>
  <c r="BE245"/>
  <c r="BE257"/>
  <c r="BE265"/>
  <c r="BE273"/>
  <c r="BE291"/>
  <c r="BE319"/>
  <c r="BE90"/>
  <c r="BE117"/>
  <c r="BE126"/>
  <c r="BE153"/>
  <c r="BE189"/>
  <c r="BE191"/>
  <c r="BE193"/>
  <c r="BE212"/>
  <c r="BE228"/>
  <c r="BE235"/>
  <c r="BE249"/>
  <c r="BE251"/>
  <c r="BE253"/>
  <c r="BE259"/>
  <c r="BE277"/>
  <c r="BE306"/>
  <c r="BE310"/>
  <c r="BE315"/>
  <c i="1" r="BB55"/>
  <c r="BC55"/>
  <c i="2" r="E48"/>
  <c r="J52"/>
  <c r="F55"/>
  <c r="BE90"/>
  <c r="BE94"/>
  <c r="BE98"/>
  <c r="BE103"/>
  <c r="BE107"/>
  <c r="BE110"/>
  <c r="BE113"/>
  <c r="BE116"/>
  <c r="BE119"/>
  <c r="BE123"/>
  <c r="BE127"/>
  <c r="BE131"/>
  <c r="BE135"/>
  <c r="BE138"/>
  <c r="BE141"/>
  <c r="BE145"/>
  <c r="BE147"/>
  <c r="BE151"/>
  <c r="BE155"/>
  <c r="BE157"/>
  <c r="BE159"/>
  <c r="BE161"/>
  <c r="BE163"/>
  <c r="BE167"/>
  <c r="BE169"/>
  <c r="BE172"/>
  <c r="BE174"/>
  <c r="BE177"/>
  <c r="BE181"/>
  <c r="BE184"/>
  <c r="BE187"/>
  <c r="BE190"/>
  <c r="BE192"/>
  <c r="BE194"/>
  <c r="BE196"/>
  <c r="BE198"/>
  <c r="BE200"/>
  <c r="BE202"/>
  <c r="BE204"/>
  <c r="BE206"/>
  <c r="BE208"/>
  <c r="BE210"/>
  <c r="BE212"/>
  <c r="BE215"/>
  <c r="BE218"/>
  <c r="BE221"/>
  <c r="BE225"/>
  <c r="BE228"/>
  <c r="BE232"/>
  <c r="BE236"/>
  <c r="BE240"/>
  <c r="BE243"/>
  <c r="BE247"/>
  <c r="BE250"/>
  <c r="BE254"/>
  <c r="BE257"/>
  <c r="BE260"/>
  <c r="BE262"/>
  <c r="BE264"/>
  <c r="BE266"/>
  <c r="BE268"/>
  <c r="BE270"/>
  <c r="BE273"/>
  <c r="BE275"/>
  <c r="BE278"/>
  <c r="BE281"/>
  <c r="BE285"/>
  <c r="BE287"/>
  <c r="BE289"/>
  <c r="BE291"/>
  <c r="BE295"/>
  <c r="BE298"/>
  <c r="BE301"/>
  <c r="BE305"/>
  <c r="BE308"/>
  <c r="BE310"/>
  <c r="BE313"/>
  <c r="BE317"/>
  <c r="BE321"/>
  <c r="BE325"/>
  <c r="BE329"/>
  <c r="BE333"/>
  <c r="BE337"/>
  <c r="BE341"/>
  <c r="BE346"/>
  <c r="BE349"/>
  <c r="BE352"/>
  <c r="BE356"/>
  <c r="BE358"/>
  <c r="BE360"/>
  <c r="BE362"/>
  <c r="BE365"/>
  <c r="BE367"/>
  <c r="BE369"/>
  <c r="BE371"/>
  <c r="BE373"/>
  <c i="1" r="BA55"/>
  <c r="AW55"/>
  <c r="BD55"/>
  <c i="3" r="F36"/>
  <c i="1" r="BC56"/>
  <c r="BC54"/>
  <c r="W32"/>
  <c i="3" r="F34"/>
  <c i="1" r="BA56"/>
  <c i="3" r="J34"/>
  <c i="1" r="AW56"/>
  <c i="4" r="F34"/>
  <c i="1" r="BA57"/>
  <c i="3" r="F35"/>
  <c i="1" r="BB56"/>
  <c r="BB54"/>
  <c r="W31"/>
  <c i="4" r="F33"/>
  <c i="1" r="AZ57"/>
  <c i="3" r="F37"/>
  <c i="1" r="BD56"/>
  <c r="BD54"/>
  <c r="W33"/>
  <c i="2" l="1" r="P88"/>
  <c r="P87"/>
  <c i="1" r="AU55"/>
  <c i="2" r="T88"/>
  <c r="T87"/>
  <c i="3" r="T88"/>
  <c r="T87"/>
  <c i="2" r="R88"/>
  <c r="R87"/>
  <c i="3" r="R88"/>
  <c r="R87"/>
  <c r="BK88"/>
  <c r="J88"/>
  <c r="J60"/>
  <c i="2" r="BK88"/>
  <c r="J88"/>
  <c r="J60"/>
  <c i="4" r="BK82"/>
  <c r="BK81"/>
  <c r="J81"/>
  <c r="J59"/>
  <c i="1" r="AU54"/>
  <c i="3" r="F33"/>
  <c i="1" r="AZ56"/>
  <c i="2" r="F33"/>
  <c i="1" r="AZ55"/>
  <c i="2" r="J33"/>
  <c i="1" r="AV55"/>
  <c r="AT55"/>
  <c r="BA54"/>
  <c r="AW54"/>
  <c r="AK30"/>
  <c i="4" r="J33"/>
  <c i="1" r="AV57"/>
  <c r="AT57"/>
  <c r="AY54"/>
  <c r="AX54"/>
  <c i="3" r="J33"/>
  <c i="1" r="AV56"/>
  <c r="AT56"/>
  <c i="3" l="1" r="BK87"/>
  <c r="J87"/>
  <c i="2" r="BK87"/>
  <c r="J87"/>
  <c r="J59"/>
  <c i="4" r="J82"/>
  <c r="J60"/>
  <c i="3" r="J59"/>
  <c r="J30"/>
  <c i="1" r="AG56"/>
  <c r="AN56"/>
  <c i="4" r="J30"/>
  <c i="1" r="AG57"/>
  <c r="AZ54"/>
  <c r="W29"/>
  <c r="W30"/>
  <c i="4" l="1" r="J39"/>
  <c i="3" r="J39"/>
  <c i="1" r="AN57"/>
  <c r="AV54"/>
  <c r="AK29"/>
  <c i="2" r="J30"/>
  <c i="1" r="AG55"/>
  <c r="AN55"/>
  <c i="2" l="1" r="J39"/>
  <c i="1"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<sst xmlns="http://schemas.openxmlformats.org/spreadsheetml/2006/main">
  <si>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</si>
  <si>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</si>
  <si>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</si>
  <si>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</si>
  <si>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</si>
  <si>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{45df76e4-1820-449a-9662-d6ddd92e8779}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</si>
  <si>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</si>
  <si>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</si>
  <si>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</si>
  <si>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</si>
  <si>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</si>
  <si>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</si>
  <si>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</si>
  <si>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</si>
  <si>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319-18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</si>
  <si>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</si>
  <si>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</si>
  <si>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komunikace ulic S.Čecha a Strážní, Lanškroun</t>
  </si>
  <si>
    <t>KSO:</t>
  </si>
  <si>
    <t/>
  </si>
  <si>
    <t>CC-CZ:</t>
  </si>
  <si>
    <t>Místo:</t>
  </si>
  <si>
    <t>Lanškroun</t>
  </si>
  <si>
    <t>Datum:</t>
  </si>
  <si>
    <t>16. 8. 2023</t>
  </si>
  <si>
    <t>Zadavatel:</t>
  </si>
  <si>
    <t>IČ:</t>
  </si>
  <si>
    <t>Město Lanškroun</t>
  </si>
  <si>
    <t>DIČ:</t>
  </si>
  <si>
    <t>Uchazeč:</t>
  </si>
  <si>
    <t>Vyplň údaj</t>
  </si>
  <si>
    <t>Projektant:</t>
  </si>
  <si>
    <t>Vectura Pardubice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</si>
  <si>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</si>
  <si>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</si>
  <si>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</si>
  <si>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</si>
  <si>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</si>
  <si>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</si>
  <si>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</si>
  <si>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</si>
  <si>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</si>
  <si>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</si>
  <si>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</si>
  <si>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</si>
  <si>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</si>
  <si>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</si>
  <si>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</si>
  <si>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</si>
  <si>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</si>
  <si>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</si>
  <si>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</si>
  <si>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</si>
  <si>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</si>
  <si>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</si>
  <si>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</si>
  <si>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</si>
  <si>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</si>
  <si>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</si>
  <si>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</si>
  <si>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</si>
  <si>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</si>
  <si>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</si>
  <si>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</si>
  <si>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</si>
  <si>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</si>
  <si>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</si>
  <si>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</si>
  <si>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</si>
  <si>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</si>
  <si>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</si>
  <si>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</si>
  <si>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</si>
  <si>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</si>
  <si>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</si>
  <si>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</si>
  <si>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101a</t>
  </si>
  <si>
    <t>I.etapa ulice S.Čecha</t>
  </si>
  <si>
    <t>STA</t>
  </si>
  <si>
    <t>1</t>
  </si>
  <si>
    <t>{8b2762a0-ece4-4c6c-bb65-6fbcf4e52bea}</t>
  </si>
  <si>
    <t>2</t>
  </si>
  <si>
    <t>SO 101b</t>
  </si>
  <si>
    <t>II.etapa ulice Strážní</t>
  </si>
  <si>
    <t>{a169f838-dc44-42b1-8744-8355f16c5667}</t>
  </si>
  <si>
    <t>SO 401</t>
  </si>
  <si>
    <t>Veřejné osvětlení</t>
  </si>
  <si>
    <t>{dcc4c8e3-50b8-4854-8425-18a4ab193e6c}</t>
  </si>
  <si>
    <t>KRYCÍ LIST SOUPISU PRACÍ</t>
  </si>
  <si>
    <t>Objekt:</t>
  </si>
  <si>
    <t>SO 101a - I.etapa ulice S.Čecha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</si>
  <si>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</si>
  <si>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</si>
  <si>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</si>
  <si>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</si>
  <si>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</si>
  <si>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</si>
  <si>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</si>
  <si>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</si>
  <si>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</si>
  <si>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</si>
  <si>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</si>
  <si>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</si>
  <si>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</si>
  <si>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</si>
  <si>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</si>
  <si>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</si>
  <si>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</si>
  <si>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</si>
  <si>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</si>
  <si>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</si>
  <si>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</si>
  <si>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</si>
  <si>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</si>
  <si>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</si>
  <si>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</si>
  <si>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</si>
  <si>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</si>
  <si>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</si>
  <si>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</si>
  <si>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96</t>
  </si>
  <si>
    <t>K</t>
  </si>
  <si>
    <t>131151102</t>
  </si>
  <si>
    <t>Hloubení jam nezapažených v hornině třídy těžitelnosti I skupiny 1 a 2 objem do 50 m3 strojně</t>
  </si>
  <si>
    <t>m3</t>
  </si>
  <si>
    <t>CS ÚRS 2023 02</t>
  </si>
  <si>
    <t>4</t>
  </si>
  <si>
    <t>-982491762</t>
  </si>
  <si>
    <t>PP</t>
  </si>
  <si>
    <t>Hloubení nezapažených jam a zářezů strojně s urovnáním dna do předepsaného profilu a spádu v hornině třídy těžitelnosti I skupiny 1 a 2 přes 20 do 50 m3</t>
  </si>
  <si>
    <t>Online PSC</t>
  </si>
  <si>
    <t>https://podminky.urs.cz/item/CS_URS_2023_02/131151102</t>
  </si>
  <si>
    <t>VV</t>
  </si>
  <si>
    <t>20*1,5*1,5*1,5</t>
  </si>
  <si>
    <t>97</t>
  </si>
  <si>
    <t>132351102</t>
  </si>
  <si>
    <t>Hloubení rýh nezapažených š do 800 mm v hornině třídy těžitelnosti II skupiny 4 objem do 50 m3 strojně</t>
  </si>
  <si>
    <t>-514117421</t>
  </si>
  <si>
    <t>Hloubení nezapažených rýh šířky do 800 mm strojně s urovnáním dna do předepsaného profilu a spádu v hornině třídy těžitelnosti II skupiny 4 přes 20 do 50 m3</t>
  </si>
  <si>
    <t>https://podminky.urs.cz/item/CS_URS_2023_02/132351102</t>
  </si>
  <si>
    <t>25*0,8*1,5</t>
  </si>
  <si>
    <t>98</t>
  </si>
  <si>
    <t>174151101</t>
  </si>
  <si>
    <t>Zásyp jam, šachet rýh nebo kolem objektů sypaninou se zhutněním</t>
  </si>
  <si>
    <t>-819508569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</si>
  <si>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</si>
  <si>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</si>
  <si>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67,5+30</t>
  </si>
  <si>
    <t>5</t>
  </si>
  <si>
    <t>Komunikace pozemní</t>
  </si>
  <si>
    <t>93</t>
  </si>
  <si>
    <t>181951112</t>
  </si>
  <si>
    <t>Úprava pláně v hornině třídy těžitelnosti I skupiny 1 až 3 se zhutněním strojně</t>
  </si>
  <si>
    <t>m2</t>
  </si>
  <si>
    <t>1329520495</t>
  </si>
  <si>
    <t>Úprava pláně vyrovnáním výškových rozdílů strojně v hornině třídy těžitelnosti I, skupiny 1 až 3 se zhutněním</t>
  </si>
  <si>
    <t>https://podminky.urs.cz/item/CS_URS_2023_02/181951112</t>
  </si>
  <si>
    <t>1183,30+612+222,72</t>
  </si>
  <si>
    <t>12</t>
  </si>
  <si>
    <t>565155121</t>
  </si>
  <si>
    <t>Asfaltový beton vrstva podkladní ACP 16 (obalované kamenivo OKS) tl 70 mm š přes 3 m</t>
  </si>
  <si>
    <t>-587409514</t>
  </si>
  <si>
    <t>Asfaltový beton vrstva podkladní ACP 16 (obalované kamenivo střednězrnné - OKS) s rozprostřením a zhutněním v pruhu šířky přes 3 m, po zhutnění tl. 70 mm</t>
  </si>
  <si>
    <t>https://podminky.urs.cz/item/CS_URS_2023_02/565155121</t>
  </si>
  <si>
    <t>3</t>
  </si>
  <si>
    <t>573191111</t>
  </si>
  <si>
    <t>Postřik infiltrační kationaktivní emulzí v množství 1 kg/m2</t>
  </si>
  <si>
    <t>-1205354310</t>
  </si>
  <si>
    <t>Postřik infiltrační kationaktivní emulzí v množství 1,00 kg/m2</t>
  </si>
  <si>
    <t>https://podminky.urs.cz/item/CS_URS_2023_02/573191111</t>
  </si>
  <si>
    <t>573231108</t>
  </si>
  <si>
    <t>Postřik živičný spojovací ze silniční emulze v množství 0,50 kg/m2</t>
  </si>
  <si>
    <t>-1120149313</t>
  </si>
  <si>
    <t>Postřik spojovací PS bez posypu kamenivem ze silniční emulze, v množství 0,50 kg/m2</t>
  </si>
  <si>
    <t>https://podminky.urs.cz/item/CS_URS_2023_02/573231108</t>
  </si>
  <si>
    <t>577134121</t>
  </si>
  <si>
    <t>Asfaltový beton vrstva obrusná ACO 11 (ABS) tř. I tl 40 mm š přes 3 m z nemodifikovaného asfaltu</t>
  </si>
  <si>
    <t>1978838873</t>
  </si>
  <si>
    <t>Asfaltový beton vrstva obrusná ACO 11 (ABS) s rozprostřením a se zhutněním z nemodifikovaného asfaltu v pruhu šířky přes 3 m tř. I, po zhutnění tl. 40 mm</t>
  </si>
  <si>
    <t>https://podminky.urs.cz/item/CS_URS_2023_02/577134121</t>
  </si>
  <si>
    <t>33</t>
  </si>
  <si>
    <t>591111111</t>
  </si>
  <si>
    <t>Kladení dlažby z kostek velkých z kamene do lože z kameniva těženého tl 50 mm</t>
  </si>
  <si>
    <t>-2146352972</t>
  </si>
  <si>
    <t>Kladení dlažby z kostek s provedením lože do tl. 50 mm, s vyplněním spár, s dvojím beraněním a se smetením přebytečného materiálu na krajnici velkých z kamene, do lože z kameniva těženého</t>
  </si>
  <si>
    <t>https://podminky.urs.cz/item/CS_URS_2023_02/591111111</t>
  </si>
  <si>
    <t>555+48"prah+komunikace"</t>
  </si>
  <si>
    <t>34</t>
  </si>
  <si>
    <t>M</t>
  </si>
  <si>
    <t>58381007</t>
  </si>
  <si>
    <t>kostka štípaná dlažební žula drobná 8/10</t>
  </si>
  <si>
    <t>8</t>
  </si>
  <si>
    <t>1714379367</t>
  </si>
  <si>
    <t>603"komunikace+prah"+9"dvoulinka"</t>
  </si>
  <si>
    <t>612*0,8"předpoklad použití 20% kostek z bouracích prací"</t>
  </si>
  <si>
    <t>35</t>
  </si>
  <si>
    <t>567132111</t>
  </si>
  <si>
    <t>Podklad ze směsi stmelené cementem SC C 8/10 (KSC I) tl 160 mm</t>
  </si>
  <si>
    <t>-901719640</t>
  </si>
  <si>
    <t>Podklad ze směsi stmelené cementem SC bez dilatačních spár, s rozprostřením a zhutněním SC C 8/10 (KSC I), po zhutnění tl. 160 mm</t>
  </si>
  <si>
    <t>https://podminky.urs.cz/item/CS_URS_2023_02/567132111</t>
  </si>
  <si>
    <t>603+9</t>
  </si>
  <si>
    <t>36</t>
  </si>
  <si>
    <t>564861111</t>
  </si>
  <si>
    <t>Podklad ze štěrkodrtě ŠD plochy přes 100 m2 tl 200 mm</t>
  </si>
  <si>
    <t>-1115288490</t>
  </si>
  <si>
    <t>Podklad ze štěrkodrti ŠD s rozprostřením a zhutněním plochy přes 100 m2, po zhutnění tl. 200 mm</t>
  </si>
  <si>
    <t>https://podminky.urs.cz/item/CS_URS_2023_02/564861111</t>
  </si>
  <si>
    <t>37</t>
  </si>
  <si>
    <t>591411111</t>
  </si>
  <si>
    <t>Kladení dlažby z mozaiky jednobarevné komunikací pro pěší lože z kameniva</t>
  </si>
  <si>
    <t>-1736760196</t>
  </si>
  <si>
    <t>Kladení dlažby z mozaiky komunikací pro pěší s vyplněním spár, s dvojím beraněním a se smetením přebytečného materiálu na vzdálenost do 3 m jednobarevné, s ložem tl. do 40 mm z kameniva</t>
  </si>
  <si>
    <t>https://podminky.urs.cz/item/CS_URS_2023_02/591411111</t>
  </si>
  <si>
    <t>38</t>
  </si>
  <si>
    <t>58381005</t>
  </si>
  <si>
    <t>kostka štípaná dlažební mozaika žula 4/6 šedá</t>
  </si>
  <si>
    <t>-721161572</t>
  </si>
  <si>
    <t>268,3*0,8"předpoklad použití 20% kostek z bouracích prací"</t>
  </si>
  <si>
    <t>596211112</t>
  </si>
  <si>
    <t>Kladení zámkové dlažby komunikací pro pěší ručně tl 60 mm skupiny A pl přes 100 do 300 m2</t>
  </si>
  <si>
    <t>-1765975773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</si>
  <si>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</si>
  <si>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https://podminky.urs.cz/item/CS_URS_2023_02/596211112</t>
  </si>
  <si>
    <t>263"chodnik"</t>
  </si>
  <si>
    <t>6</t>
  </si>
  <si>
    <t>59245018</t>
  </si>
  <si>
    <t>dlažba tvar obdélník betonová 200x100x60mm přírodní</t>
  </si>
  <si>
    <t>123722574</t>
  </si>
  <si>
    <t>564851111</t>
  </si>
  <si>
    <t>Podklad ze štěrkodrtě ŠD plochy přes 100 m2 tl 150 mm</t>
  </si>
  <si>
    <t>314501360</t>
  </si>
  <si>
    <t>Podklad ze štěrkodrti ŠD s rozprostřením a zhutněním plochy přes 100 m2, po zhutnění tl. 150 mm</t>
  </si>
  <si>
    <t>https://podminky.urs.cz/item/CS_URS_2023_02/564851111</t>
  </si>
  <si>
    <t>263"chodnik bet.dl."+2*326"asfalt"+268,3"žul.chodnik"</t>
  </si>
  <si>
    <t>596212212</t>
  </si>
  <si>
    <t>Kladení zámkové dlažby pozemních komunikací ručně tl 80 mm skupiny A pl přes 100 do 300 m2</t>
  </si>
  <si>
    <t>632242891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</si>
  <si>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</si>
  <si>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https://podminky.urs.cz/item/CS_URS_2023_02/596212212</t>
  </si>
  <si>
    <t>154"sjezd"+34"slepecka dl."+6,72"vod.lin."+18,5"comcon"+9,5"hladka dl. u comcon"</t>
  </si>
  <si>
    <t>39</t>
  </si>
  <si>
    <t>58381124</t>
  </si>
  <si>
    <t>deska dlažební broušená žula 300x300mm tl 50mm</t>
  </si>
  <si>
    <t>1995261223</t>
  </si>
  <si>
    <t>40</t>
  </si>
  <si>
    <t>R0006</t>
  </si>
  <si>
    <t>comcon dlažba</t>
  </si>
  <si>
    <t>-1503499507</t>
  </si>
  <si>
    <t>9</t>
  </si>
  <si>
    <t>59245226</t>
  </si>
  <si>
    <t>dlažba tvar obdélník betonová pro nevidomé 200x100x80mm barevná</t>
  </si>
  <si>
    <t>-867282195</t>
  </si>
  <si>
    <t>11</t>
  </si>
  <si>
    <t>59245020</t>
  </si>
  <si>
    <t>dlažba tvar obdélník betonová 200x100x80mm přírodní</t>
  </si>
  <si>
    <t>-1125234442</t>
  </si>
  <si>
    <t>10</t>
  </si>
  <si>
    <t>564871111</t>
  </si>
  <si>
    <t>Podklad ze štěrkodrtě ŠD plochy přes 100 m2 tl 250 mm</t>
  </si>
  <si>
    <t>-356770113</t>
  </si>
  <si>
    <t>Podklad ze štěrkodrti ŠD s rozprostřením a zhutněním plochy přes 100 m2, po zhutnění tl. 250 mm</t>
  </si>
  <si>
    <t>https://podminky.urs.cz/item/CS_URS_2023_02/564871111</t>
  </si>
  <si>
    <t>154"sjezdy"+34"relief dl"+6,72"vod.linie"+18,5"comcon"+9,5"hladka dl.žul"</t>
  </si>
  <si>
    <t>18</t>
  </si>
  <si>
    <t>R00004</t>
  </si>
  <si>
    <t>Dlažba s podélnou drážkou - vodící linie</t>
  </si>
  <si>
    <t>2023638718</t>
  </si>
  <si>
    <t>41</t>
  </si>
  <si>
    <t>711161273</t>
  </si>
  <si>
    <t>Provedení izolace proti zemní vlhkosti svislé z nopové fólie</t>
  </si>
  <si>
    <t>1966728199</t>
  </si>
  <si>
    <t>Provedení izolace proti zemní vlhkosti nopovou fólií na ploše svislé S z nopové fólie</t>
  </si>
  <si>
    <t>https://podminky.urs.cz/item/CS_URS_2023_02/711161273</t>
  </si>
  <si>
    <t>42</t>
  </si>
  <si>
    <t>28323005</t>
  </si>
  <si>
    <t>fólie profilovaná (nopová) drenážní HDPE s výškou nopů 8mm</t>
  </si>
  <si>
    <t>-922381098</t>
  </si>
  <si>
    <t>94</t>
  </si>
  <si>
    <t>979071112</t>
  </si>
  <si>
    <t>Očištění dlažebních kostek velkých s původním spárováním živičnou směsí nebo MC</t>
  </si>
  <si>
    <t>-683990969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</si>
  <si>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živicí nebo cementovou maltou</t>
  </si>
  <si>
    <t>https://podminky.urs.cz/item/CS_URS_2023_02/979071112</t>
  </si>
  <si>
    <t>95</t>
  </si>
  <si>
    <t>979071122</t>
  </si>
  <si>
    <t>Očištění dlažebních kostek drobných s původním spárováním živičnou směsí nebo MC</t>
  </si>
  <si>
    <t>-252427248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</si>
  <si>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</si>
  <si>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https://podminky.urs.cz/item/CS_URS_2023_02/979071122</t>
  </si>
  <si>
    <t>Trubní vedení</t>
  </si>
  <si>
    <t>19</t>
  </si>
  <si>
    <t>871350410</t>
  </si>
  <si>
    <t>Montáž kanalizačního potrubí korugovaného SN 10 z polypropylenu DN 200</t>
  </si>
  <si>
    <t>m</t>
  </si>
  <si>
    <t>-2085058702</t>
  </si>
  <si>
    <t>Montáž kanalizačního potrubí z plastů z polypropylenu PP korugovaného nebo žebrovaného SN 10 DN 200</t>
  </si>
  <si>
    <t>https://podminky.urs.cz/item/CS_URS_2023_02/871350410</t>
  </si>
  <si>
    <t>20</t>
  </si>
  <si>
    <t>OSM.770620</t>
  </si>
  <si>
    <t>PPKGEM trouba DN200x6,2/ 500 SN10</t>
  </si>
  <si>
    <t>kus</t>
  </si>
  <si>
    <t>-174099925</t>
  </si>
  <si>
    <t>50"25m"</t>
  </si>
  <si>
    <t>877350410</t>
  </si>
  <si>
    <t>Montáž kolen na kanalizačním potrubí z PP trub korugovaných DN 200</t>
  </si>
  <si>
    <t>-344704035</t>
  </si>
  <si>
    <t>Montáž tvarovek na kanalizačním plastovém potrubí z polypropylenu PP nebo tvrdého PVC korugovaného nebo žebrovaného kolen DN 200</t>
  </si>
  <si>
    <t>https://podminky.urs.cz/item/CS_URS_2023_02/877350410</t>
  </si>
  <si>
    <t>22</t>
  </si>
  <si>
    <t>28617347</t>
  </si>
  <si>
    <t>koleno kanalizace PP KG DN 200x90°</t>
  </si>
  <si>
    <t>1624894054</t>
  </si>
  <si>
    <t>23</t>
  </si>
  <si>
    <t>895941311</t>
  </si>
  <si>
    <t>Zřízení vpusti kanalizační uliční z betonových dílců typ UVB-50</t>
  </si>
  <si>
    <t>22530279</t>
  </si>
  <si>
    <t>24</t>
  </si>
  <si>
    <t>592238221</t>
  </si>
  <si>
    <t xml:space="preserve">vpusť betonová uliční  /dno/ 62,6 x 49,5 x 5 cm </t>
  </si>
  <si>
    <t>-1138673242</t>
  </si>
  <si>
    <t>25</t>
  </si>
  <si>
    <t>592238541</t>
  </si>
  <si>
    <t xml:space="preserve">skruž betonová pro uliční vpusťs výtokovým otvorem a ZÁPACHOVÝM UZÁVĚREM PVC  45x35x5 cm</t>
  </si>
  <si>
    <t>-958705757</t>
  </si>
  <si>
    <t>26</t>
  </si>
  <si>
    <t>592238560</t>
  </si>
  <si>
    <t xml:space="preserve">skruž betonová pro uliční vpusť horní  45x19,5x5 cm</t>
  </si>
  <si>
    <t>-2102329070</t>
  </si>
  <si>
    <t>27</t>
  </si>
  <si>
    <t>592238600</t>
  </si>
  <si>
    <t xml:space="preserve">skruž betonová pro uliční vpusť středová  45x19,5x5 cm</t>
  </si>
  <si>
    <t>-541339113</t>
  </si>
  <si>
    <t>28</t>
  </si>
  <si>
    <t>592238641</t>
  </si>
  <si>
    <t xml:space="preserve">prstenec betonový pro uliční vpusť vyrovnávací  39x6x6 cm</t>
  </si>
  <si>
    <t>1049207442</t>
  </si>
  <si>
    <t>29</t>
  </si>
  <si>
    <t>899211111</t>
  </si>
  <si>
    <t>Osazení mříží s rámem hmotnosti do 50 kg</t>
  </si>
  <si>
    <t>1947831990</t>
  </si>
  <si>
    <t>Osazení litinových mříží s rámem na šachtách tunelové stoky hmotnosti jednotlivě do 50 kg</t>
  </si>
  <si>
    <t>30</t>
  </si>
  <si>
    <t>592238760</t>
  </si>
  <si>
    <t>rám zabetonovaný DIN 19583-9 500/500 mm</t>
  </si>
  <si>
    <t>584975674</t>
  </si>
  <si>
    <t>31</t>
  </si>
  <si>
    <t>592238751</t>
  </si>
  <si>
    <t xml:space="preserve">koš pozink.  nízký, pro rám 500/300</t>
  </si>
  <si>
    <t>534314358</t>
  </si>
  <si>
    <t>32</t>
  </si>
  <si>
    <t>R00001</t>
  </si>
  <si>
    <t>D+M Napojení DN200 na cihlovou stoku stávající kanalizace</t>
  </si>
  <si>
    <t>ks</t>
  </si>
  <si>
    <t>-61519984</t>
  </si>
  <si>
    <t>43</t>
  </si>
  <si>
    <t>R00007</t>
  </si>
  <si>
    <t>D+M zrušení a zaslepení UV</t>
  </si>
  <si>
    <t>kpl</t>
  </si>
  <si>
    <t>-218327834</t>
  </si>
  <si>
    <t>Ostatní konstrukce a práce, bourání</t>
  </si>
  <si>
    <t>65</t>
  </si>
  <si>
    <t>113106131</t>
  </si>
  <si>
    <t>Rozebrání dlažeb z mozaiky komunikací pro pěší strojně pl do 50 m2</t>
  </si>
  <si>
    <t>-1896636885</t>
  </si>
  <si>
    <t>Rozebrání dlažeb komunikací pro pěší s přemístěním hmot na skládku na vzdálenost do 3 m nebo s naložením na dopravní prostředek s ložem z kameniva nebo živice a s jakoukoliv výplní spár strojně plochy jednotlivě do 50 m2 z mozaiky</t>
  </si>
  <si>
    <t>https://podminky.urs.cz/item/CS_URS_2023_02/113106131</t>
  </si>
  <si>
    <t>63</t>
  </si>
  <si>
    <t>113106144</t>
  </si>
  <si>
    <t>Rozebrání dlažeb ze zámkových dlaždic komunikací pro pěší strojně pl přes 50 m2</t>
  </si>
  <si>
    <t>532322865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</si>
  <si>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</si>
  <si>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https://podminky.urs.cz/item/CS_URS_2023_02/113106144</t>
  </si>
  <si>
    <t>64</t>
  </si>
  <si>
    <t>113107222</t>
  </si>
  <si>
    <t>Odstranění podkladu z kameniva drceného tl přes 100 do 200 mm strojně pl přes 200 m2</t>
  </si>
  <si>
    <t>-1272662388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</si>
  <si>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</si>
  <si>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https://podminky.urs.cz/item/CS_URS_2023_02/113107222</t>
  </si>
  <si>
    <t>517+24</t>
  </si>
  <si>
    <t>70</t>
  </si>
  <si>
    <t>113106271</t>
  </si>
  <si>
    <t>Rozebrání dlažeb vozovek ze zámkové dlažby s ložem z kameniva strojně pl přes 50 do 200 m2</t>
  </si>
  <si>
    <t>-596035712</t>
  </si>
  <si>
    <t>Rozebrání dlažeb vozovek a ploch s přemístěním hmot na skládku na vzdálenost do 3 m nebo s naložením na dopravní prostředek, s jakoukoliv výplní spár strojně plochy jednotlivě přes 50 m2 do 200 m2 ze zámkové dlažby s ložem z kameniva</t>
  </si>
  <si>
    <t>https://podminky.urs.cz/item/CS_URS_2023_02/113106271</t>
  </si>
  <si>
    <t>68</t>
  </si>
  <si>
    <t>113106512</t>
  </si>
  <si>
    <t>Rozebrání dlažeb vozovek z velkých kostek s ložem ze živice strojně pl přes 200 m2</t>
  </si>
  <si>
    <t>-2020468310</t>
  </si>
  <si>
    <t>Rozebrání dlažeb vozovek a ploch s přemístěním hmot na skládku na vzdálenost do 3 m nebo s naložením na dopravní prostředek, s jakoukoliv výplní spár strojně plochy jednotlivě přes 200 m2 z velkých kostek s ložem ze živice</t>
  </si>
  <si>
    <t>https://podminky.urs.cz/item/CS_URS_2023_02/113106512</t>
  </si>
  <si>
    <t>1113</t>
  </si>
  <si>
    <t>69</t>
  </si>
  <si>
    <t>113107224</t>
  </si>
  <si>
    <t>Odstranění podkladu z kameniva drceného tl přes 300 do 400 mm strojně pl přes 200 m2</t>
  </si>
  <si>
    <t>-355367878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</si>
  <si>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</si>
  <si>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https://podminky.urs.cz/item/CS_URS_2023_02/113107224</t>
  </si>
  <si>
    <t>1113+150</t>
  </si>
  <si>
    <t>66</t>
  </si>
  <si>
    <t>113107244</t>
  </si>
  <si>
    <t>Odstranění podkladu živičného tl přes 150 do 200 mm strojně pl přes 200 m2</t>
  </si>
  <si>
    <t>365484674</t>
  </si>
  <si>
    <t>Odstranění podkladů nebo krytů strojně plochy jednotlivě přes 200 m2 s přemístěním hmot na skládku na vzdálenost do 20 m nebo s naložením na dopravní prostředek živičných, o tl. vrstvy přes 150 do 200 mm</t>
  </si>
  <si>
    <t>https://podminky.urs.cz/item/CS_URS_2023_02/113107244</t>
  </si>
  <si>
    <t>710+403</t>
  </si>
  <si>
    <t>71</t>
  </si>
  <si>
    <t>113201112</t>
  </si>
  <si>
    <t>Vytrhání obrub silničních ležatých</t>
  </si>
  <si>
    <t>-146984562</t>
  </si>
  <si>
    <t>Vytrhání obrub s vybouráním lože, s přemístěním hmot na skládku na vzdálenost do 3 m nebo s naložením na dopravní prostředek silničních ležatých</t>
  </si>
  <si>
    <t>https://podminky.urs.cz/item/CS_URS_2023_02/113201112</t>
  </si>
  <si>
    <t>211971110</t>
  </si>
  <si>
    <t>Zřízení opláštění žeber nebo trativodů geotextilií v rýze nebo zářezu sklonu do 1:2</t>
  </si>
  <si>
    <t>998274017</t>
  </si>
  <si>
    <t>Zřízení opláštění výplně z geotextilie odvodňovacích žeber nebo trativodů v rýze nebo zářezu se stěnami šikmými o sklonu do 1:2</t>
  </si>
  <si>
    <t>https://podminky.urs.cz/item/CS_URS_2023_02/211971110</t>
  </si>
  <si>
    <t>276"pláň"+278*0,75"SC vrstva"</t>
  </si>
  <si>
    <t>16</t>
  </si>
  <si>
    <t>69311080</t>
  </si>
  <si>
    <t>geotextilie netkaná separační, ochranná, filtrační, drenážní PES 200g/m2</t>
  </si>
  <si>
    <t>-415991498</t>
  </si>
  <si>
    <t>322"pláň"+278*0,75"SC vrstva"</t>
  </si>
  <si>
    <t>17</t>
  </si>
  <si>
    <t>212752402</t>
  </si>
  <si>
    <t>Trativod z drenážních trubek korugovaných PE-HD SN 8 perforace 360° včetně lože otevřený výkop DN 150 pro liniové stavby</t>
  </si>
  <si>
    <t>-1114553292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</si>
  <si>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</si>
  <si>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https://podminky.urs.cz/item/CS_URS_2023_02/212752402</t>
  </si>
  <si>
    <t>184"pláň"+278"SC vrstva lze použít i DN100"</t>
  </si>
  <si>
    <t>99</t>
  </si>
  <si>
    <t>899331111</t>
  </si>
  <si>
    <t>Výšková úprava uličního vstupu nebo vpusti do 200 mm zvýšením poklopu</t>
  </si>
  <si>
    <t>CS ÚRS 2023 01</t>
  </si>
  <si>
    <t>690447854</t>
  </si>
  <si>
    <t>https://podminky.urs.cz/item/CS_URS_2023_01/899331111</t>
  </si>
  <si>
    <t>100</t>
  </si>
  <si>
    <t>899431111</t>
  </si>
  <si>
    <t>Výšková úprava uličního vstupu nebo vpusti do 200 mm zvýšením krycího hrnce, šoupěte nebo hydrantu</t>
  </si>
  <si>
    <t>929456993</t>
  </si>
  <si>
    <t>Výšková úprava uličního vstupu nebo vpusti do 200 mm zvýšením krycího hrnce, šoupěte nebo hydrantu bez úpravy armatur</t>
  </si>
  <si>
    <t>https://podminky.urs.cz/item/CS_URS_2023_01/899431111</t>
  </si>
  <si>
    <t>50</t>
  </si>
  <si>
    <t>914111111</t>
  </si>
  <si>
    <t>Montáž svislé dopravní značky do velikosti 1 m2 objímkami na sloupek nebo konzolu</t>
  </si>
  <si>
    <t>1674974085</t>
  </si>
  <si>
    <t>Montáž svislé dopravní značky základní velikosti do 1 m2 objímkami na sloupky nebo konzoly</t>
  </si>
  <si>
    <t>51</t>
  </si>
  <si>
    <t>404440441</t>
  </si>
  <si>
    <t xml:space="preserve">značka dopravní svislá reflexní AL </t>
  </si>
  <si>
    <t>-552214299</t>
  </si>
  <si>
    <t>52</t>
  </si>
  <si>
    <t>914511112</t>
  </si>
  <si>
    <t>Montáž sloupku dopravních značek délky do 3,5 m s betonovým základem a patkou D 60 mm</t>
  </si>
  <si>
    <t>471017155</t>
  </si>
  <si>
    <t>Montáž sloupku dopravních značek délky do 3,5 m do hliníkové patky pro sloupek D 60 mm</t>
  </si>
  <si>
    <t>53</t>
  </si>
  <si>
    <t>404452250</t>
  </si>
  <si>
    <t>sloupek Zn 60 - 350</t>
  </si>
  <si>
    <t>328129179</t>
  </si>
  <si>
    <t>54</t>
  </si>
  <si>
    <t>404452400</t>
  </si>
  <si>
    <t>patka hliníková HP 60</t>
  </si>
  <si>
    <t>-83771032</t>
  </si>
  <si>
    <t>55</t>
  </si>
  <si>
    <t>404452560</t>
  </si>
  <si>
    <t>upínací svorka na sloupek US 60</t>
  </si>
  <si>
    <t>1291925993</t>
  </si>
  <si>
    <t>56</t>
  </si>
  <si>
    <t>404452530</t>
  </si>
  <si>
    <t>víčko plastové na sloupek 60</t>
  </si>
  <si>
    <t>-1984445626</t>
  </si>
  <si>
    <t>57</t>
  </si>
  <si>
    <t>915211112</t>
  </si>
  <si>
    <t>Vodorovné dopravní značení dělící čáry souvislé š 125 mm retroreflexní bílý plast</t>
  </si>
  <si>
    <t>-673534412</t>
  </si>
  <si>
    <t>Vodorovné dopravní značení stříkaným plastem dělící čára šířky 125 mm souvislá bílá retroreflexní</t>
  </si>
  <si>
    <t>https://podminky.urs.cz/item/CS_URS_2023_02/915211112</t>
  </si>
  <si>
    <t>58</t>
  </si>
  <si>
    <t>915611111</t>
  </si>
  <si>
    <t>Předznačení vodorovného liniového značení</t>
  </si>
  <si>
    <t>-1040296641</t>
  </si>
  <si>
    <t>Předznačení pro vodorovné značení stříkané barvou nebo prováděné z nátěrových hmot liniové dělicí čáry, vodicí proužky</t>
  </si>
  <si>
    <t>https://podminky.urs.cz/item/CS_URS_2023_02/915611111</t>
  </si>
  <si>
    <t>45</t>
  </si>
  <si>
    <t>916131213</t>
  </si>
  <si>
    <t>Osazení silničního obrubníku betonového stojatého s boční opěrou do lože z betonu prostého</t>
  </si>
  <si>
    <t>2091705209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</si>
  <si>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</si>
  <si>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</si>
  <si>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18+4+2</t>
  </si>
  <si>
    <t>46</t>
  </si>
  <si>
    <t>59217026</t>
  </si>
  <si>
    <t>obrubník betonový silniční 500x150x250mm</t>
  </si>
  <si>
    <t>1661355241</t>
  </si>
  <si>
    <t>47</t>
  </si>
  <si>
    <t>59217028</t>
  </si>
  <si>
    <t>obrubník betonový silniční nájezdový 500x150x150mm</t>
  </si>
  <si>
    <t>-540694131</t>
  </si>
  <si>
    <t>48</t>
  </si>
  <si>
    <t>59217030</t>
  </si>
  <si>
    <t>obrubník betonový silniční přechodový 1000x150x150-250mm</t>
  </si>
  <si>
    <t>-32405047</t>
  </si>
  <si>
    <t>13</t>
  </si>
  <si>
    <t>916241213</t>
  </si>
  <si>
    <t>Osazení obrubníku kamenného stojatého s boční opěrou do lože z betonu prostého</t>
  </si>
  <si>
    <t>-749099209</t>
  </si>
  <si>
    <t>Osazení obrubníku kamenného se zřízením lože, s vyplněním a zatřením spár cementovou maltou stojatého s boční opěrou z betonu prostého, do lože z betonu prostého</t>
  </si>
  <si>
    <t>https://podminky.urs.cz/item/CS_URS_2023_02/916241213</t>
  </si>
  <si>
    <t>382,5+24</t>
  </si>
  <si>
    <t>14</t>
  </si>
  <si>
    <t>58380002</t>
  </si>
  <si>
    <t>obrubník kamenný žulový 1000x320x240mm</t>
  </si>
  <si>
    <t>93660552</t>
  </si>
  <si>
    <t>obrubník kamenný žulový 1000x300x250mm</t>
  </si>
  <si>
    <t>"Přímé i s poloměrem"382,50</t>
  </si>
  <si>
    <t>44</t>
  </si>
  <si>
    <t>58380005</t>
  </si>
  <si>
    <t>obrubník kamenný žulový přímý 1000x200x250mm</t>
  </si>
  <si>
    <t>125614782</t>
  </si>
  <si>
    <t>24"zpomal. prah"</t>
  </si>
  <si>
    <t>49</t>
  </si>
  <si>
    <t>916991121</t>
  </si>
  <si>
    <t>Lože pod obrubníky, krajníky nebo obruby z dlažebních kostek z betonu prostého</t>
  </si>
  <si>
    <t>124906482</t>
  </si>
  <si>
    <t>Lože pod obrubníky, krajníky nebo obruby z dlažebních kostek z betonu prostého</t>
  </si>
  <si>
    <t>https://podminky.urs.cz/item/CS_URS_2023_02/916991121</t>
  </si>
  <si>
    <t>45*0,1"dvojlinka žulová"</t>
  </si>
  <si>
    <t>59</t>
  </si>
  <si>
    <t>919732211</t>
  </si>
  <si>
    <t>Styčná spára napojení nového živičného povrchu na stávající za tepla š 15 mm hl 25 mm s prořezáním</t>
  </si>
  <si>
    <t>1755392720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</si>
  <si>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</si>
  <si>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https://podminky.urs.cz/item/CS_URS_2023_02/919732211</t>
  </si>
  <si>
    <t>61</t>
  </si>
  <si>
    <t>R0008</t>
  </si>
  <si>
    <t>Zrušení dopravního značení včetně bet. patky</t>
  </si>
  <si>
    <t>-838665570</t>
  </si>
  <si>
    <t>60</t>
  </si>
  <si>
    <t>R005</t>
  </si>
  <si>
    <t>Přesun (demontáž a montáž) stávající dopravní značky včetně nové betonové patky a odstranění stávající</t>
  </si>
  <si>
    <t>-667391166</t>
  </si>
  <si>
    <t>997</t>
  </si>
  <si>
    <t>Přesun sutě</t>
  </si>
  <si>
    <t>72</t>
  </si>
  <si>
    <t>997221551</t>
  </si>
  <si>
    <t>Vodorovná doprava suti ze sypkých materiálů do 1 km</t>
  </si>
  <si>
    <t>t</t>
  </si>
  <si>
    <t>-1391444400</t>
  </si>
  <si>
    <t>Vodorovná doprava suti bez naložení, ale se složením a s hrubým urovnáním ze sypkých materiálů, na vzdálenost do 1 km</t>
  </si>
  <si>
    <t>https://podminky.urs.cz/item/CS_URS_2023_02/997221551</t>
  </si>
  <si>
    <t>920,1</t>
  </si>
  <si>
    <t>73</t>
  </si>
  <si>
    <t>997221559</t>
  </si>
  <si>
    <t>Příplatek ZKD 1 km u vodorovné dopravy suti ze sypkých materiálů</t>
  </si>
  <si>
    <t>-128699197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</si>
  <si>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</si>
  <si>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</si>
  <si>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920,1*9"10km"</t>
  </si>
  <si>
    <t>74</t>
  </si>
  <si>
    <t>997221571</t>
  </si>
  <si>
    <t>Vodorovná doprava vybouraných hmot do 1 km</t>
  </si>
  <si>
    <t>986120238</t>
  </si>
  <si>
    <t>Vodorovná doprava vybouraných hmot bez naložení, ale se složením a s hrubým urovnáním na vzdálenost do 1 km</t>
  </si>
  <si>
    <t>https://podminky.urs.cz/item/CS_URS_2023_02/997221571</t>
  </si>
  <si>
    <t>404,9+248,478</t>
  </si>
  <si>
    <t>75</t>
  </si>
  <si>
    <t>997221579</t>
  </si>
  <si>
    <t>Příplatek ZKD 1 km u vodorovné dopravy vybouraných hmot</t>
  </si>
  <si>
    <t>1311780290</t>
  </si>
  <si>
    <t>Vodorovná doprava vybouraných hmot bez naložení, ale se složením a s hrubým urovnáním na vzdálenost Příplatek k ceně za každý další i započatý 1 km přes 1 km</t>
  </si>
  <si>
    <t>https://podminky.urs.cz/item/CS_URS_2023_02/997221579</t>
  </si>
  <si>
    <t>(404,9+248,478)*10"10km"</t>
  </si>
  <si>
    <t>77</t>
  </si>
  <si>
    <t>997221612</t>
  </si>
  <si>
    <t>Nakládání vybouraných hmot na dopravní prostředky pro vodorovnou dopravu</t>
  </si>
  <si>
    <t>1182500592</t>
  </si>
  <si>
    <t>Nakládání na dopravní prostředky pro vodorovnou dopravu vybouraných hmot</t>
  </si>
  <si>
    <t>https://podminky.urs.cz/item/CS_URS_2023_02/997221612</t>
  </si>
  <si>
    <t>78</t>
  </si>
  <si>
    <t>997221645</t>
  </si>
  <si>
    <t>Poplatek za uložení na skládce (skládkovné) odpadu asfaltového bez dehtu kód odpadu 17 03 02</t>
  </si>
  <si>
    <t>-589103541</t>
  </si>
  <si>
    <t>Poplatek za uložení stavebního odpadu na skládce (skládkovné) asfaltového bez obsahu dehtu zatříděného do Katalogu odpadů pod kódem 17 03 02</t>
  </si>
  <si>
    <t>https://podminky.urs.cz/item/CS_URS_2023_02/997221645</t>
  </si>
  <si>
    <t>0,2*710*2+0,15*403*2</t>
  </si>
  <si>
    <t>89</t>
  </si>
  <si>
    <t>997221861</t>
  </si>
  <si>
    <t>Poplatek za uložení na recyklační skládce (skládkovné) stavebního odpadu z prostého betonu pod kódem 17 01 01</t>
  </si>
  <si>
    <t>-1344169931</t>
  </si>
  <si>
    <t>Poplatek za uložení stavebního odpadu na recyklační skládce (skládkovné) z prostého betonu zatříděného do Katalogu odpadů pod kódem 17 01 01</t>
  </si>
  <si>
    <t>https://podminky.urs.cz/item/CS_URS_2023_02/997221861</t>
  </si>
  <si>
    <t>428,6*0,15*2,2"obruby"+45"ostat.bet.prvky"+517*0,06*2"zámková dl."</t>
  </si>
  <si>
    <t>79</t>
  </si>
  <si>
    <t>997221873</t>
  </si>
  <si>
    <t>Poplatek za uložení na recyklační skládce (skládkovné) stavebního odpadu zeminy a kamení zatříděného do Katalogu odpadů pod kódem 17 05 04</t>
  </si>
  <si>
    <t>-1989952060</t>
  </si>
  <si>
    <t>Poplatek za uložení stavebního odpadu na recyklační skládce (skládkovné) zeminy a kamení zatříděného do Katalogu odpadů pod kódem 17 05 04</t>
  </si>
  <si>
    <t>https://podminky.urs.cz/item/CS_URS_2023_02/997221873</t>
  </si>
  <si>
    <t>(517+24)*0,15*2+0,3*1113*2+0,3*150*2</t>
  </si>
  <si>
    <t>998</t>
  </si>
  <si>
    <t>Přesun hmot</t>
  </si>
  <si>
    <t>90</t>
  </si>
  <si>
    <t>998223011</t>
  </si>
  <si>
    <t>Přesun hmot pro pozemní komunikace s krytem dlážděným</t>
  </si>
  <si>
    <t>-836943748</t>
  </si>
  <si>
    <t>Přesun hmot pro pozemní komunikace s krytem dlážděným dopravní vzdálenost do 200 m jakékoliv délky objektu</t>
  </si>
  <si>
    <t>https://podminky.urs.cz/item/CS_URS_2023_02/998223011</t>
  </si>
  <si>
    <t>91</t>
  </si>
  <si>
    <t>998223094</t>
  </si>
  <si>
    <t>Příplatek k přesunu hmot pro pozemní komunikace s krytem dlážděným za zvětšený přesun do 5000 m</t>
  </si>
  <si>
    <t>-1965973327</t>
  </si>
  <si>
    <t>Přesun hmot pro pozemní komunikace s krytem dlážděným Příplatek k ceně za zvětšený přesun přes vymezenou největší dopravní vzdálenost do 5000 m</t>
  </si>
  <si>
    <t>https://podminky.urs.cz/item/CS_URS_2023_02/998223094</t>
  </si>
  <si>
    <t>92</t>
  </si>
  <si>
    <t>998223095</t>
  </si>
  <si>
    <t>Příplatek k přesunu hmot pro pozemní komunikace s krytem dlážděným za zvětšený přesun ZKD 5000 m</t>
  </si>
  <si>
    <t>-8528294</t>
  </si>
  <si>
    <t>Přesun hmot pro pozemní komunikace s krytem dlážděným Příplatek k ceně za zvětšený přesun přes vymezenou největší dopravní vzdálenost za každých dalších 5000 m přes 5000 m</t>
  </si>
  <si>
    <t>https://podminky.urs.cz/item/CS_URS_2023_02/998223095</t>
  </si>
  <si>
    <t>VRN</t>
  </si>
  <si>
    <t>Vedlejší rozpočtové náklady</t>
  </si>
  <si>
    <t>80</t>
  </si>
  <si>
    <t>012103001</t>
  </si>
  <si>
    <t xml:space="preserve">Geodetické práce před výstavbou - vytyčení stavby </t>
  </si>
  <si>
    <t>Kč</t>
  </si>
  <si>
    <t>1024</t>
  </si>
  <si>
    <t>-1182795376</t>
  </si>
  <si>
    <t>81</t>
  </si>
  <si>
    <t>012103002</t>
  </si>
  <si>
    <t>Vytyčení inženýrských sítí</t>
  </si>
  <si>
    <t>-587996338</t>
  </si>
  <si>
    <t>82</t>
  </si>
  <si>
    <t>012303001</t>
  </si>
  <si>
    <t>Geodetické práce po výstavbě - zaměření skutečného stavu</t>
  </si>
  <si>
    <t>-57346980</t>
  </si>
  <si>
    <t>83</t>
  </si>
  <si>
    <t>013254000</t>
  </si>
  <si>
    <t>Dokumentace skutečného provedení stavby</t>
  </si>
  <si>
    <t>1836382312</t>
  </si>
  <si>
    <t>"6xparé v tištěné podobě, 6x v digitální podobě na CD"1</t>
  </si>
  <si>
    <t>84</t>
  </si>
  <si>
    <t>030001000</t>
  </si>
  <si>
    <t>Zařízení staveniště</t>
  </si>
  <si>
    <t>-1047070916</t>
  </si>
  <si>
    <t>85</t>
  </si>
  <si>
    <t>030001001</t>
  </si>
  <si>
    <t>Zařízení staveniště - DIO</t>
  </si>
  <si>
    <t>464985881</t>
  </si>
  <si>
    <t>86</t>
  </si>
  <si>
    <t>041403001</t>
  </si>
  <si>
    <t>Zajištění stavby z hlediska BOZP</t>
  </si>
  <si>
    <t>-913747511</t>
  </si>
  <si>
    <t>87</t>
  </si>
  <si>
    <t>043002002</t>
  </si>
  <si>
    <t>Kopané sondy pro ověření skutečné polohy sítí</t>
  </si>
  <si>
    <t>-934774134</t>
  </si>
  <si>
    <t>88</t>
  </si>
  <si>
    <t>043002003</t>
  </si>
  <si>
    <t>Zkoušky a ostatní měření</t>
  </si>
  <si>
    <t>-499230869</t>
  </si>
  <si>
    <t xml:space="preserve">"zkoušky rovinatosti živice  3x, zkouška protismyková - 3x"1</t>
  </si>
  <si>
    <t>SO 101b - II.etapa ulice Strážní</t>
  </si>
  <si>
    <t>511081328</t>
  </si>
  <si>
    <t>1,5*1,5*1,5*8</t>
  </si>
  <si>
    <t>657813314</t>
  </si>
  <si>
    <t>9*0,8*1,5</t>
  </si>
  <si>
    <t>-1754817873</t>
  </si>
  <si>
    <t>27+10,8</t>
  </si>
  <si>
    <t>181006112</t>
  </si>
  <si>
    <t>Rozprostření zemint l vrstvy do 0,15 m schopných zúrodnění v rovině a sklonu do 1:5</t>
  </si>
  <si>
    <t>1287242880</t>
  </si>
  <si>
    <t>Rozprostření zemin schopných zúrodnění v rovině a ve sklonu do 1:5, tloušťka vrstvy přes 0,10 do 0,15 m</t>
  </si>
  <si>
    <t>https://podminky.urs.cz/item/CS_URS_2023_01/181006112</t>
  </si>
  <si>
    <t>10364100</t>
  </si>
  <si>
    <t>zemina pro terénní úpravy - tříděná</t>
  </si>
  <si>
    <t>-1832750001</t>
  </si>
  <si>
    <t>17*0,1*1,8</t>
  </si>
  <si>
    <t>181411131</t>
  </si>
  <si>
    <t>Založení parkového trávníku výsevem pl do 1000 m2 v rovině a ve svahu do 1:5</t>
  </si>
  <si>
    <t>316955889</t>
  </si>
  <si>
    <t>Založení trávníku na půdě předem připravené plochy do 1000 m2 výsevem včetně utažení parkového v rovině nebo na svahu do 1:5</t>
  </si>
  <si>
    <t>https://podminky.urs.cz/item/CS_URS_2023_01/181411131</t>
  </si>
  <si>
    <t>00572410</t>
  </si>
  <si>
    <t>osivo směs travní parková</t>
  </si>
  <si>
    <t>kg</t>
  </si>
  <si>
    <t>-424776294</t>
  </si>
  <si>
    <t>181912111</t>
  </si>
  <si>
    <t>Úprava pláně v hornině třídy těžitelnosti I skupiny 3 bez zhutnění ručně</t>
  </si>
  <si>
    <t>624028284</t>
  </si>
  <si>
    <t>Úprava pláně vyrovnáním výškových rozdílů ručně v hornině třídy těžitelnosti I skupiny 3 bez zhutnění</t>
  </si>
  <si>
    <t>https://podminky.urs.cz/item/CS_URS_2023_01/181912111</t>
  </si>
  <si>
    <t>376829861</t>
  </si>
  <si>
    <t>https://podminky.urs.cz/item/CS_URS_2023_01/181951112</t>
  </si>
  <si>
    <t>89,2+675</t>
  </si>
  <si>
    <t>7</t>
  </si>
  <si>
    <t>-468459033</t>
  </si>
  <si>
    <t>73,2+16</t>
  </si>
  <si>
    <t>558860366</t>
  </si>
  <si>
    <t>675</t>
  </si>
  <si>
    <t>854837146</t>
  </si>
  <si>
    <t>250594006</t>
  </si>
  <si>
    <t>2069687957</t>
  </si>
  <si>
    <t>675*0,95"předpoklad použití 5% kostek z bouracích prací"</t>
  </si>
  <si>
    <t>1954011463</t>
  </si>
  <si>
    <t>-1411970904</t>
  </si>
  <si>
    <t>73,2*0,95"předpoklad použití 95% kostek z bouracích prací"</t>
  </si>
  <si>
    <t>-549788055</t>
  </si>
  <si>
    <t>7,5+8,5</t>
  </si>
  <si>
    <t>-894663787</t>
  </si>
  <si>
    <t>8,5</t>
  </si>
  <si>
    <t>1143987375</t>
  </si>
  <si>
    <t>7,5</t>
  </si>
  <si>
    <t>1180230653</t>
  </si>
  <si>
    <t>234,5</t>
  </si>
  <si>
    <t>1000657261</t>
  </si>
  <si>
    <t>-264508476</t>
  </si>
  <si>
    <t>-1041044089</t>
  </si>
  <si>
    <t>946566495</t>
  </si>
  <si>
    <t>-1936357714</t>
  </si>
  <si>
    <t>1388251265</t>
  </si>
  <si>
    <t>1246108464</t>
  </si>
  <si>
    <t>-1632348489</t>
  </si>
  <si>
    <t>1011196702</t>
  </si>
  <si>
    <t>356154327</t>
  </si>
  <si>
    <t>1651849639</t>
  </si>
  <si>
    <t>-612243288</t>
  </si>
  <si>
    <t>266439722</t>
  </si>
  <si>
    <t>1245399529</t>
  </si>
  <si>
    <t>912155972</t>
  </si>
  <si>
    <t>-394701574</t>
  </si>
  <si>
    <t>1175302421</t>
  </si>
  <si>
    <t>-1636377182</t>
  </si>
  <si>
    <t>1738196276</t>
  </si>
  <si>
    <t>1751477940</t>
  </si>
  <si>
    <t>125</t>
  </si>
  <si>
    <t>113107137</t>
  </si>
  <si>
    <t>Odstranění podkladu z betonu vyztuženého sítěmi tl přes 150 do 300 mm ručně</t>
  </si>
  <si>
    <t>-825527758</t>
  </si>
  <si>
    <t>Odstranění podkladů nebo krytů ručně s přemístěním hmot na skládku na vzdálenost do 3 m nebo s naložením na dopravní prostředek z betonu vyztuženého sítěmi, o tl. vrstvy přes 150 do 300 mm</t>
  </si>
  <si>
    <t>https://podminky.urs.cz/item/CS_URS_2023_02/113107137</t>
  </si>
  <si>
    <t>-1572627168</t>
  </si>
  <si>
    <t>86,6"chodnik"</t>
  </si>
  <si>
    <t>1250527068</t>
  </si>
  <si>
    <t>675+14,5+125</t>
  </si>
  <si>
    <t>2031720952</t>
  </si>
  <si>
    <t>712007010</t>
  </si>
  <si>
    <t>67"obruby"+42"přídlažba"+10"žul.obruba"</t>
  </si>
  <si>
    <t>-1138516494</t>
  </si>
  <si>
    <t>78,6"pláň"+229*0,75"SC vrstva"</t>
  </si>
  <si>
    <t>1654781247</t>
  </si>
  <si>
    <t>91,7"pláň"+229*0,75"SC vrstva"</t>
  </si>
  <si>
    <t>1607685965</t>
  </si>
  <si>
    <t>52,4"pláň"+229"SC vrstva lze použít i DN100"</t>
  </si>
  <si>
    <t>790164799</t>
  </si>
  <si>
    <t>379487913</t>
  </si>
  <si>
    <t>682701734</t>
  </si>
  <si>
    <t>1658573944</t>
  </si>
  <si>
    <t>2039420580</t>
  </si>
  <si>
    <t>-917182329</t>
  </si>
  <si>
    <t>-646296774</t>
  </si>
  <si>
    <t>1924739202</t>
  </si>
  <si>
    <t>1961542100</t>
  </si>
  <si>
    <t>-150577570</t>
  </si>
  <si>
    <t>1618686975</t>
  </si>
  <si>
    <t>713151541</t>
  </si>
  <si>
    <t>524,10</t>
  </si>
  <si>
    <t>-1265721410</t>
  </si>
  <si>
    <t>524,10*10"10km"</t>
  </si>
  <si>
    <t>-249290843</t>
  </si>
  <si>
    <t>270+72,662</t>
  </si>
  <si>
    <t>62</t>
  </si>
  <si>
    <t>48848250</t>
  </si>
  <si>
    <t>342,662*10"10km"</t>
  </si>
  <si>
    <t>-763116326</t>
  </si>
  <si>
    <t>675*2*0,2</t>
  </si>
  <si>
    <t>-1867052024</t>
  </si>
  <si>
    <t>86,6*0,06*2"dlažba"+67*0,15*2"obruba"+14,5*0,3*2,2"beton.kryt"</t>
  </si>
  <si>
    <t>42*0,15*2"přídlažba"+125*0,08*2"dlazba komunikace"</t>
  </si>
  <si>
    <t>Součet</t>
  </si>
  <si>
    <t>976841456</t>
  </si>
  <si>
    <t>86,6*0,2*2"dlažba"+675*0,3*2"vozovka"+14,5*0,3*2,2"beton"+125*0,3*2"dlažba komunikace"</t>
  </si>
  <si>
    <t>76</t>
  </si>
  <si>
    <t>1573338202</t>
  </si>
  <si>
    <t>-351526026</t>
  </si>
  <si>
    <t>-1000093250</t>
  </si>
  <si>
    <t>67</t>
  </si>
  <si>
    <t>-1876941657</t>
  </si>
  <si>
    <t>1320956502</t>
  </si>
  <si>
    <t>-728794188</t>
  </si>
  <si>
    <t>1815803314</t>
  </si>
  <si>
    <t>812996024</t>
  </si>
  <si>
    <t>330225370</t>
  </si>
  <si>
    <t>-1323669041</t>
  </si>
  <si>
    <t>468863939</t>
  </si>
  <si>
    <t>177441841</t>
  </si>
  <si>
    <t>SO 401 - Veřejné osvětlení</t>
  </si>
  <si>
    <t>Michal Marek</t>
  </si>
  <si>
    <t>N00 - Elektro - Veřejné osvětlení</t>
  </si>
  <si>
    <t xml:space="preserve">    N01 - Veřejné osvětlení</t>
  </si>
  <si>
    <t>N00</t>
  </si>
  <si>
    <t>Elektro - Veřejné osvětlení</t>
  </si>
  <si>
    <t>N01</t>
  </si>
  <si>
    <t>001</t>
  </si>
  <si>
    <t>512</t>
  </si>
  <si>
    <t>1648737345</t>
  </si>
  <si>
    <t>Veřejné osvětlení - řešeno samostatným rozpočtem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</si>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</sst>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151102" TargetMode="External" /><Relationship Id="rId2" Type="http://schemas.openxmlformats.org/officeDocument/2006/relationships/hyperlink" Target="https://podminky.urs.cz/item/CS_URS_2023_02/132351102" TargetMode="External" /><Relationship Id="rId3" Type="http://schemas.openxmlformats.org/officeDocument/2006/relationships/hyperlink" Target="https://podminky.urs.cz/item/CS_URS_2023_02/174151101" TargetMode="External" /><Relationship Id="rId4" Type="http://schemas.openxmlformats.org/officeDocument/2006/relationships/hyperlink" Target="https://podminky.urs.cz/item/CS_URS_2023_02/181951112" TargetMode="External" /><Relationship Id="rId5" Type="http://schemas.openxmlformats.org/officeDocument/2006/relationships/hyperlink" Target="https://podminky.urs.cz/item/CS_URS_2023_02/565155121" TargetMode="External" /><Relationship Id="rId6" Type="http://schemas.openxmlformats.org/officeDocument/2006/relationships/hyperlink" Target="https://podminky.urs.cz/item/CS_URS_2023_02/573191111" TargetMode="External" /><Relationship Id="rId7" Type="http://schemas.openxmlformats.org/officeDocument/2006/relationships/hyperlink" Target="https://podminky.urs.cz/item/CS_URS_2023_02/573231108" TargetMode="External" /><Relationship Id="rId8" Type="http://schemas.openxmlformats.org/officeDocument/2006/relationships/hyperlink" Target="https://podminky.urs.cz/item/CS_URS_2023_02/577134121" TargetMode="External" /><Relationship Id="rId9" Type="http://schemas.openxmlformats.org/officeDocument/2006/relationships/hyperlink" Target="https://podminky.urs.cz/item/CS_URS_2023_02/591111111" TargetMode="External" /><Relationship Id="rId10" Type="http://schemas.openxmlformats.org/officeDocument/2006/relationships/hyperlink" Target="https://podminky.urs.cz/item/CS_URS_2023_02/567132111" TargetMode="External" /><Relationship Id="rId11" Type="http://schemas.openxmlformats.org/officeDocument/2006/relationships/hyperlink" Target="https://podminky.urs.cz/item/CS_URS_2023_02/564861111" TargetMode="External" /><Relationship Id="rId12" Type="http://schemas.openxmlformats.org/officeDocument/2006/relationships/hyperlink" Target="https://podminky.urs.cz/item/CS_URS_2023_02/591411111" TargetMode="External" /><Relationship Id="rId13" Type="http://schemas.openxmlformats.org/officeDocument/2006/relationships/hyperlink" Target="https://podminky.urs.cz/item/CS_URS_2023_02/596211112" TargetMode="External" /><Relationship Id="rId14" Type="http://schemas.openxmlformats.org/officeDocument/2006/relationships/hyperlink" Target="https://podminky.urs.cz/item/CS_URS_2023_02/564851111" TargetMode="External" /><Relationship Id="rId15" Type="http://schemas.openxmlformats.org/officeDocument/2006/relationships/hyperlink" Target="https://podminky.urs.cz/item/CS_URS_2023_02/596212212" TargetMode="External" /><Relationship Id="rId16" Type="http://schemas.openxmlformats.org/officeDocument/2006/relationships/hyperlink" Target="https://podminky.urs.cz/item/CS_URS_2023_02/564871111" TargetMode="External" /><Relationship Id="rId17" Type="http://schemas.openxmlformats.org/officeDocument/2006/relationships/hyperlink" Target="https://podminky.urs.cz/item/CS_URS_2023_02/711161273" TargetMode="External" /><Relationship Id="rId18" Type="http://schemas.openxmlformats.org/officeDocument/2006/relationships/hyperlink" Target="https://podminky.urs.cz/item/CS_URS_2023_02/979071112" TargetMode="External" /><Relationship Id="rId19" Type="http://schemas.openxmlformats.org/officeDocument/2006/relationships/hyperlink" Target="https://podminky.urs.cz/item/CS_URS_2023_02/979071122" TargetMode="External" /><Relationship Id="rId20" Type="http://schemas.openxmlformats.org/officeDocument/2006/relationships/hyperlink" Target="https://podminky.urs.cz/item/CS_URS_2023_02/871350410" TargetMode="External" /><Relationship Id="rId21" Type="http://schemas.openxmlformats.org/officeDocument/2006/relationships/hyperlink" Target="https://podminky.urs.cz/item/CS_URS_2023_02/877350410" TargetMode="External" /><Relationship Id="rId22" Type="http://schemas.openxmlformats.org/officeDocument/2006/relationships/hyperlink" Target="https://podminky.urs.cz/item/CS_URS_2023_02/113106131" TargetMode="External" /><Relationship Id="rId23" Type="http://schemas.openxmlformats.org/officeDocument/2006/relationships/hyperlink" Target="https://podminky.urs.cz/item/CS_URS_2023_02/113106144" TargetMode="External" /><Relationship Id="rId24" Type="http://schemas.openxmlformats.org/officeDocument/2006/relationships/hyperlink" Target="https://podminky.urs.cz/item/CS_URS_2023_02/113107222" TargetMode="External" /><Relationship Id="rId25" Type="http://schemas.openxmlformats.org/officeDocument/2006/relationships/hyperlink" Target="https://podminky.urs.cz/item/CS_URS_2023_02/113106271" TargetMode="External" /><Relationship Id="rId26" Type="http://schemas.openxmlformats.org/officeDocument/2006/relationships/hyperlink" Target="https://podminky.urs.cz/item/CS_URS_2023_02/113106512" TargetMode="External" /><Relationship Id="rId27" Type="http://schemas.openxmlformats.org/officeDocument/2006/relationships/hyperlink" Target="https://podminky.urs.cz/item/CS_URS_2023_02/113107224" TargetMode="External" /><Relationship Id="rId28" Type="http://schemas.openxmlformats.org/officeDocument/2006/relationships/hyperlink" Target="https://podminky.urs.cz/item/CS_URS_2023_02/113107244" TargetMode="External" /><Relationship Id="rId29" Type="http://schemas.openxmlformats.org/officeDocument/2006/relationships/hyperlink" Target="https://podminky.urs.cz/item/CS_URS_2023_02/113201112" TargetMode="External" /><Relationship Id="rId30" Type="http://schemas.openxmlformats.org/officeDocument/2006/relationships/hyperlink" Target="https://podminky.urs.cz/item/CS_URS_2023_02/211971110" TargetMode="External" /><Relationship Id="rId31" Type="http://schemas.openxmlformats.org/officeDocument/2006/relationships/hyperlink" Target="https://podminky.urs.cz/item/CS_URS_2023_02/212752402" TargetMode="External" /><Relationship Id="rId32" Type="http://schemas.openxmlformats.org/officeDocument/2006/relationships/hyperlink" Target="https://podminky.urs.cz/item/CS_URS_2023_01/899331111" TargetMode="External" /><Relationship Id="rId33" Type="http://schemas.openxmlformats.org/officeDocument/2006/relationships/hyperlink" Target="https://podminky.urs.cz/item/CS_URS_2023_01/899431111" TargetMode="External" /><Relationship Id="rId34" Type="http://schemas.openxmlformats.org/officeDocument/2006/relationships/hyperlink" Target="https://podminky.urs.cz/item/CS_URS_2023_02/915211112" TargetMode="External" /><Relationship Id="rId35" Type="http://schemas.openxmlformats.org/officeDocument/2006/relationships/hyperlink" Target="https://podminky.urs.cz/item/CS_URS_2023_02/915611111" TargetMode="External" /><Relationship Id="rId36" Type="http://schemas.openxmlformats.org/officeDocument/2006/relationships/hyperlink" Target="https://podminky.urs.cz/item/CS_URS_2023_02/916131213" TargetMode="External" /><Relationship Id="rId37" Type="http://schemas.openxmlformats.org/officeDocument/2006/relationships/hyperlink" Target="https://podminky.urs.cz/item/CS_URS_2023_02/916241213" TargetMode="External" /><Relationship Id="rId38" Type="http://schemas.openxmlformats.org/officeDocument/2006/relationships/hyperlink" Target="https://podminky.urs.cz/item/CS_URS_2023_02/916991121" TargetMode="External" /><Relationship Id="rId39" Type="http://schemas.openxmlformats.org/officeDocument/2006/relationships/hyperlink" Target="https://podminky.urs.cz/item/CS_URS_2023_02/919732211" TargetMode="External" /><Relationship Id="rId40" Type="http://schemas.openxmlformats.org/officeDocument/2006/relationships/hyperlink" Target="https://podminky.urs.cz/item/CS_URS_2023_02/997221551" TargetMode="External" /><Relationship Id="rId41" Type="http://schemas.openxmlformats.org/officeDocument/2006/relationships/hyperlink" Target="https://podminky.urs.cz/item/CS_URS_2023_02/997221559" TargetMode="External" /><Relationship Id="rId42" Type="http://schemas.openxmlformats.org/officeDocument/2006/relationships/hyperlink" Target="https://podminky.urs.cz/item/CS_URS_2023_02/997221571" TargetMode="External" /><Relationship Id="rId43" Type="http://schemas.openxmlformats.org/officeDocument/2006/relationships/hyperlink" Target="https://podminky.urs.cz/item/CS_URS_2023_02/997221579" TargetMode="External" /><Relationship Id="rId44" Type="http://schemas.openxmlformats.org/officeDocument/2006/relationships/hyperlink" Target="https://podminky.urs.cz/item/CS_URS_2023_02/997221612" TargetMode="External" /><Relationship Id="rId45" Type="http://schemas.openxmlformats.org/officeDocument/2006/relationships/hyperlink" Target="https://podminky.urs.cz/item/CS_URS_2023_02/997221645" TargetMode="External" /><Relationship Id="rId46" Type="http://schemas.openxmlformats.org/officeDocument/2006/relationships/hyperlink" Target="https://podminky.urs.cz/item/CS_URS_2023_02/997221861" TargetMode="External" /><Relationship Id="rId47" Type="http://schemas.openxmlformats.org/officeDocument/2006/relationships/hyperlink" Target="https://podminky.urs.cz/item/CS_URS_2023_02/997221873" TargetMode="External" /><Relationship Id="rId48" Type="http://schemas.openxmlformats.org/officeDocument/2006/relationships/hyperlink" Target="https://podminky.urs.cz/item/CS_URS_2023_02/998223011" TargetMode="External" /><Relationship Id="rId49" Type="http://schemas.openxmlformats.org/officeDocument/2006/relationships/hyperlink" Target="https://podminky.urs.cz/item/CS_URS_2023_02/998223094" TargetMode="External" /><Relationship Id="rId50" Type="http://schemas.openxmlformats.org/officeDocument/2006/relationships/hyperlink" Target="https://podminky.urs.cz/item/CS_URS_2023_02/998223095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151102" TargetMode="External" /><Relationship Id="rId2" Type="http://schemas.openxmlformats.org/officeDocument/2006/relationships/hyperlink" Target="https://podminky.urs.cz/item/CS_URS_2023_02/132351102" TargetMode="External" /><Relationship Id="rId3" Type="http://schemas.openxmlformats.org/officeDocument/2006/relationships/hyperlink" Target="https://podminky.urs.cz/item/CS_URS_2023_02/174151101" TargetMode="External" /><Relationship Id="rId4" Type="http://schemas.openxmlformats.org/officeDocument/2006/relationships/hyperlink" Target="https://podminky.urs.cz/item/CS_URS_2023_01/181006112" TargetMode="External" /><Relationship Id="rId5" Type="http://schemas.openxmlformats.org/officeDocument/2006/relationships/hyperlink" Target="https://podminky.urs.cz/item/CS_URS_2023_01/181411131" TargetMode="External" /><Relationship Id="rId6" Type="http://schemas.openxmlformats.org/officeDocument/2006/relationships/hyperlink" Target="https://podminky.urs.cz/item/CS_URS_2023_01/181912111" TargetMode="External" /><Relationship Id="rId7" Type="http://schemas.openxmlformats.org/officeDocument/2006/relationships/hyperlink" Target="https://podminky.urs.cz/item/CS_URS_2023_01/181951112" TargetMode="External" /><Relationship Id="rId8" Type="http://schemas.openxmlformats.org/officeDocument/2006/relationships/hyperlink" Target="https://podminky.urs.cz/item/CS_URS_2023_02/564851111" TargetMode="External" /><Relationship Id="rId9" Type="http://schemas.openxmlformats.org/officeDocument/2006/relationships/hyperlink" Target="https://podminky.urs.cz/item/CS_URS_2023_02/564861111" TargetMode="External" /><Relationship Id="rId10" Type="http://schemas.openxmlformats.org/officeDocument/2006/relationships/hyperlink" Target="https://podminky.urs.cz/item/CS_URS_2023_02/567132111" TargetMode="External" /><Relationship Id="rId11" Type="http://schemas.openxmlformats.org/officeDocument/2006/relationships/hyperlink" Target="https://podminky.urs.cz/item/CS_URS_2023_02/591111111" TargetMode="External" /><Relationship Id="rId12" Type="http://schemas.openxmlformats.org/officeDocument/2006/relationships/hyperlink" Target="https://podminky.urs.cz/item/CS_URS_2023_02/591411111" TargetMode="External" /><Relationship Id="rId13" Type="http://schemas.openxmlformats.org/officeDocument/2006/relationships/hyperlink" Target="https://podminky.urs.cz/item/CS_URS_2023_02/596212212" TargetMode="External" /><Relationship Id="rId14" Type="http://schemas.openxmlformats.org/officeDocument/2006/relationships/hyperlink" Target="https://podminky.urs.cz/item/CS_URS_2023_02/711161273" TargetMode="External" /><Relationship Id="rId15" Type="http://schemas.openxmlformats.org/officeDocument/2006/relationships/hyperlink" Target="https://podminky.urs.cz/item/CS_URS_2023_02/979071112" TargetMode="External" /><Relationship Id="rId16" Type="http://schemas.openxmlformats.org/officeDocument/2006/relationships/hyperlink" Target="https://podminky.urs.cz/item/CS_URS_2023_02/979071122" TargetMode="External" /><Relationship Id="rId17" Type="http://schemas.openxmlformats.org/officeDocument/2006/relationships/hyperlink" Target="https://podminky.urs.cz/item/CS_URS_2023_02/871350410" TargetMode="External" /><Relationship Id="rId18" Type="http://schemas.openxmlformats.org/officeDocument/2006/relationships/hyperlink" Target="https://podminky.urs.cz/item/CS_URS_2023_02/877350410" TargetMode="External" /><Relationship Id="rId19" Type="http://schemas.openxmlformats.org/officeDocument/2006/relationships/hyperlink" Target="https://podminky.urs.cz/item/CS_URS_2023_02/113106144" TargetMode="External" /><Relationship Id="rId20" Type="http://schemas.openxmlformats.org/officeDocument/2006/relationships/hyperlink" Target="https://podminky.urs.cz/item/CS_URS_2023_02/113106271" TargetMode="External" /><Relationship Id="rId21" Type="http://schemas.openxmlformats.org/officeDocument/2006/relationships/hyperlink" Target="https://podminky.urs.cz/item/CS_URS_2023_02/113107137" TargetMode="External" /><Relationship Id="rId22" Type="http://schemas.openxmlformats.org/officeDocument/2006/relationships/hyperlink" Target="https://podminky.urs.cz/item/CS_URS_2023_02/113107222" TargetMode="External" /><Relationship Id="rId23" Type="http://schemas.openxmlformats.org/officeDocument/2006/relationships/hyperlink" Target="https://podminky.urs.cz/item/CS_URS_2023_02/113107224" TargetMode="External" /><Relationship Id="rId24" Type="http://schemas.openxmlformats.org/officeDocument/2006/relationships/hyperlink" Target="https://podminky.urs.cz/item/CS_URS_2023_02/113107244" TargetMode="External" /><Relationship Id="rId25" Type="http://schemas.openxmlformats.org/officeDocument/2006/relationships/hyperlink" Target="https://podminky.urs.cz/item/CS_URS_2023_02/113201112" TargetMode="External" /><Relationship Id="rId26" Type="http://schemas.openxmlformats.org/officeDocument/2006/relationships/hyperlink" Target="https://podminky.urs.cz/item/CS_URS_2023_02/211971110" TargetMode="External" /><Relationship Id="rId27" Type="http://schemas.openxmlformats.org/officeDocument/2006/relationships/hyperlink" Target="https://podminky.urs.cz/item/CS_URS_2023_02/212752402" TargetMode="External" /><Relationship Id="rId28" Type="http://schemas.openxmlformats.org/officeDocument/2006/relationships/hyperlink" Target="https://podminky.urs.cz/item/CS_URS_2023_01/899331111" TargetMode="External" /><Relationship Id="rId29" Type="http://schemas.openxmlformats.org/officeDocument/2006/relationships/hyperlink" Target="https://podminky.urs.cz/item/CS_URS_2023_01/899431111" TargetMode="External" /><Relationship Id="rId30" Type="http://schemas.openxmlformats.org/officeDocument/2006/relationships/hyperlink" Target="https://podminky.urs.cz/item/CS_URS_2023_02/916241213" TargetMode="External" /><Relationship Id="rId31" Type="http://schemas.openxmlformats.org/officeDocument/2006/relationships/hyperlink" Target="https://podminky.urs.cz/item/CS_URS_2023_02/997221551" TargetMode="External" /><Relationship Id="rId32" Type="http://schemas.openxmlformats.org/officeDocument/2006/relationships/hyperlink" Target="https://podminky.urs.cz/item/CS_URS_2023_02/997221559" TargetMode="External" /><Relationship Id="rId33" Type="http://schemas.openxmlformats.org/officeDocument/2006/relationships/hyperlink" Target="https://podminky.urs.cz/item/CS_URS_2023_02/997221571" TargetMode="External" /><Relationship Id="rId34" Type="http://schemas.openxmlformats.org/officeDocument/2006/relationships/hyperlink" Target="https://podminky.urs.cz/item/CS_URS_2023_02/997221579" TargetMode="External" /><Relationship Id="rId35" Type="http://schemas.openxmlformats.org/officeDocument/2006/relationships/hyperlink" Target="https://podminky.urs.cz/item/CS_URS_2023_02/997221645" TargetMode="External" /><Relationship Id="rId36" Type="http://schemas.openxmlformats.org/officeDocument/2006/relationships/hyperlink" Target="https://podminky.urs.cz/item/CS_URS_2023_02/997221861" TargetMode="External" /><Relationship Id="rId37" Type="http://schemas.openxmlformats.org/officeDocument/2006/relationships/hyperlink" Target="https://podminky.urs.cz/item/CS_URS_2023_02/997221873" TargetMode="External" /><Relationship Id="rId38" Type="http://schemas.openxmlformats.org/officeDocument/2006/relationships/hyperlink" Target="https://podminky.urs.cz/item/CS_URS_2023_02/998223011" TargetMode="External" /><Relationship Id="rId39" Type="http://schemas.openxmlformats.org/officeDocument/2006/relationships/hyperlink" Target="https://podminky.urs.cz/item/CS_URS_2023_02/998223094" TargetMode="External" /><Relationship Id="rId40" Type="http://schemas.openxmlformats.org/officeDocument/2006/relationships/hyperlink" Target="https://podminky.urs.cz/item/CS_URS_2023_02/998223095" TargetMode="External" /><Relationship Id="rId4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319-18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komunikace ulic S.Čecha a Strážní, Lanškroun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Lanškroun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16. 8. 2023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Lanškroun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Vectura Pardubice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Vectura Pardubice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24.7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101a - I.etapa ulice S...'!J30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'SO 101a - I.etapa ulice S...'!P87</f>
        <v>0</v>
      </c>
      <c r="AV55" s="120">
        <f>'SO 101a - I.etapa ulice S...'!J33</f>
        <v>0</v>
      </c>
      <c r="AW55" s="120">
        <f>'SO 101a - I.etapa ulice S...'!J34</f>
        <v>0</v>
      </c>
      <c r="AX55" s="120">
        <f>'SO 101a - I.etapa ulice S...'!J35</f>
        <v>0</v>
      </c>
      <c r="AY55" s="120">
        <f>'SO 101a - I.etapa ulice S...'!J36</f>
        <v>0</v>
      </c>
      <c r="AZ55" s="120">
        <f>'SO 101a - I.etapa ulice S...'!F33</f>
        <v>0</v>
      </c>
      <c r="BA55" s="120">
        <f>'SO 101a - I.etapa ulice S...'!F34</f>
        <v>0</v>
      </c>
      <c r="BB55" s="120">
        <f>'SO 101a - I.etapa ulice S...'!F35</f>
        <v>0</v>
      </c>
      <c r="BC55" s="120">
        <f>'SO 101a - I.etapa ulice S...'!F36</f>
        <v>0</v>
      </c>
      <c r="BD55" s="122">
        <f>'SO 101a - I.etapa ulice S...'!F37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24.7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101b - II.etapa ulice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'SO 101b - II.etapa ulice ...'!P87</f>
        <v>0</v>
      </c>
      <c r="AV56" s="120">
        <f>'SO 101b - II.etapa ulice ...'!J33</f>
        <v>0</v>
      </c>
      <c r="AW56" s="120">
        <f>'SO 101b - II.etapa ulice ...'!J34</f>
        <v>0</v>
      </c>
      <c r="AX56" s="120">
        <f>'SO 101b - II.etapa ulice ...'!J35</f>
        <v>0</v>
      </c>
      <c r="AY56" s="120">
        <f>'SO 101b - II.etapa ulice ...'!J36</f>
        <v>0</v>
      </c>
      <c r="AZ56" s="120">
        <f>'SO 101b - II.etapa ulice ...'!F33</f>
        <v>0</v>
      </c>
      <c r="BA56" s="120">
        <f>'SO 101b - II.etapa ulice ...'!F34</f>
        <v>0</v>
      </c>
      <c r="BB56" s="120">
        <f>'SO 101b - II.etapa ulice ...'!F35</f>
        <v>0</v>
      </c>
      <c r="BC56" s="120">
        <f>'SO 101b - II.etapa ulice ...'!F36</f>
        <v>0</v>
      </c>
      <c r="BD56" s="122">
        <f>'SO 101b - II.etapa ulice ...'!F37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19</v>
      </c>
      <c r="CM56" s="123" t="s">
        <v>81</v>
      </c>
    </row>
    <row r="57" s="7" customFormat="1" ht="16.5" customHeight="1">
      <c r="A57" s="111" t="s">
        <v>75</v>
      </c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401 - Veřejné osvětlení'!J30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24">
        <v>0</v>
      </c>
      <c r="AT57" s="125">
        <f>ROUND(SUM(AV57:AW57),2)</f>
        <v>0</v>
      </c>
      <c r="AU57" s="126">
        <f>'SO 401 - Veřejné osvětlení'!P81</f>
        <v>0</v>
      </c>
      <c r="AV57" s="125">
        <f>'SO 401 - Veřejné osvětlení'!J33</f>
        <v>0</v>
      </c>
      <c r="AW57" s="125">
        <f>'SO 401 - Veřejné osvětlení'!J34</f>
        <v>0</v>
      </c>
      <c r="AX57" s="125">
        <f>'SO 401 - Veřejné osvětlení'!J35</f>
        <v>0</v>
      </c>
      <c r="AY57" s="125">
        <f>'SO 401 - Veřejné osvětlení'!J36</f>
        <v>0</v>
      </c>
      <c r="AZ57" s="125">
        <f>'SO 401 - Veřejné osvětlení'!F33</f>
        <v>0</v>
      </c>
      <c r="BA57" s="125">
        <f>'SO 401 - Veřejné osvětlení'!F34</f>
        <v>0</v>
      </c>
      <c r="BB57" s="125">
        <f>'SO 401 - Veřejné osvětlení'!F35</f>
        <v>0</v>
      </c>
      <c r="BC57" s="125">
        <f>'SO 401 - Veřejné osvětlení'!F36</f>
        <v>0</v>
      </c>
      <c r="BD57" s="127">
        <f>'SO 401 - Veřejné osvětlení'!F37</f>
        <v>0</v>
      </c>
      <c r="BE57" s="7"/>
      <c r="BT57" s="123" t="s">
        <v>79</v>
      </c>
      <c r="BV57" s="123" t="s">
        <v>73</v>
      </c>
      <c r="BW57" s="123" t="s">
        <v>87</v>
      </c>
      <c r="BX57" s="123" t="s">
        <v>5</v>
      </c>
      <c r="CL57" s="123" t="s">
        <v>19</v>
      </c>
      <c r="CM57" s="123" t="s">
        <v>81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e+M9jPl5/U7vuomXBSmHgdkRolsWdCSP2Yjl/Vt2QYpU3Ic74RiEHYL/+KejIM6PPsGF49jMEQQaQMtN0tob3g==" hashValue="Z661Ri+hTxnT0RcgqMgKKPiNPGKCrvwRahXsZ4CqhpL2QOb/4/fiJs19kJZSLme65/xS/FMEFH4RVFPUT2Kvr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101a - I.etapa ulice S...'!C2" display="/"/>
    <hyperlink ref="A56" location="'SO 101b - II.etapa ulice ...'!C2" display="/"/>
    <hyperlink ref="A57" location="'SO 401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88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komunikace ulic S.Čecha a Strážní, Lanškroun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16. 8. 2023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ROUND((SUM(BE87:BE375)),  2)</f>
        <v>0</v>
      </c>
      <c r="G33" s="38"/>
      <c r="H33" s="38"/>
      <c r="I33" s="148">
        <v>0.20999999999999999</v>
      </c>
      <c r="J33" s="147">
        <f>ROUND(((SUM(BE87:BE375))*I33),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ROUND((SUM(BF87:BF375)),  2)</f>
        <v>0</v>
      </c>
      <c r="G34" s="38"/>
      <c r="H34" s="38"/>
      <c r="I34" s="148">
        <v>0.14999999999999999</v>
      </c>
      <c r="J34" s="147">
        <f>ROUND(((SUM(BF87:BF375))*I34),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ROUND((SUM(BG87:BG375)),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ROUND((SUM(BH87:BH375)),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ROUND((SUM(BI87:BI375)),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komunikace ulic S.Čecha a Strážní, Lanškroun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101a - I.etapa ulice S.Čecha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Lanškroun</v>
      </c>
      <c r="G52" s="40"/>
      <c r="H52" s="40"/>
      <c r="I52" s="32" t="s">
        <v>23</v>
      </c>
      <c r="J52" s="72" t="str">
        <f>IF(J12="","",J12)</f>
        <v>16. 8. 2023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Lanškroun</v>
      </c>
      <c r="G54" s="40"/>
      <c r="H54" s="40"/>
      <c r="I54" s="32" t="s">
        <v>31</v>
      </c>
      <c r="J54" s="36" t="str">
        <f>E21</f>
        <v>Vectura Pardubice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Vectura Pardubice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92</v>
      </c>
      <c r="D57" s="162"/>
      <c r="E57" s="162"/>
      <c r="F57" s="162"/>
      <c r="G57" s="162"/>
      <c r="H57" s="162"/>
      <c r="I57" s="162"/>
      <c r="J57" s="163" t="s">
        <v>93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94</v>
      </c>
    </row>
    <row r="60" s="9" customFormat="1" ht="24.96" customHeight="1">
      <c r="A60" s="9"/>
      <c r="B60" s="165"/>
      <c r="C60" s="166"/>
      <c r="D60" s="167" t="s">
        <v>95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96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97</v>
      </c>
      <c r="E62" s="174"/>
      <c r="F62" s="174"/>
      <c r="G62" s="174"/>
      <c r="H62" s="174"/>
      <c r="I62" s="174"/>
      <c r="J62" s="175">
        <f>J102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98</v>
      </c>
      <c r="E63" s="174"/>
      <c r="F63" s="174"/>
      <c r="G63" s="174"/>
      <c r="H63" s="174"/>
      <c r="I63" s="174"/>
      <c r="J63" s="175">
        <f>J180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99</v>
      </c>
      <c r="E64" s="174"/>
      <c r="F64" s="174"/>
      <c r="G64" s="174"/>
      <c r="H64" s="174"/>
      <c r="I64" s="174"/>
      <c r="J64" s="175">
        <f>J214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100</v>
      </c>
      <c r="E65" s="174"/>
      <c r="F65" s="174"/>
      <c r="G65" s="174"/>
      <c r="H65" s="174"/>
      <c r="I65" s="174"/>
      <c r="J65" s="175">
        <f>J312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101</v>
      </c>
      <c r="E66" s="174"/>
      <c r="F66" s="174"/>
      <c r="G66" s="174"/>
      <c r="H66" s="174"/>
      <c r="I66" s="174"/>
      <c r="J66" s="175">
        <f>J345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102</v>
      </c>
      <c r="E67" s="168"/>
      <c r="F67" s="168"/>
      <c r="G67" s="168"/>
      <c r="H67" s="168"/>
      <c r="I67" s="168"/>
      <c r="J67" s="169">
        <f>J355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Rekonstrukce komunikace ulic S.Čecha a Strážní, Lanškroun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89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101a - I.etapa ulice S.Čecha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Lanškroun</v>
      </c>
      <c r="G81" s="40"/>
      <c r="H81" s="40"/>
      <c r="I81" s="32" t="s">
        <v>23</v>
      </c>
      <c r="J81" s="72" t="str">
        <f>IF(J12="","",J12)</f>
        <v>16. 8. 2023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Město Lanškroun</v>
      </c>
      <c r="G83" s="40"/>
      <c r="H83" s="40"/>
      <c r="I83" s="32" t="s">
        <v>31</v>
      </c>
      <c r="J83" s="36" t="str">
        <f>E21</f>
        <v>Vectura Pardubice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>Vectura Pardubice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104</v>
      </c>
      <c r="D86" s="180" t="s">
        <v>56</v>
      </c>
      <c r="E86" s="180" t="s">
        <v>52</v>
      </c>
      <c r="F86" s="180" t="s">
        <v>53</v>
      </c>
      <c r="G86" s="180" t="s">
        <v>105</v>
      </c>
      <c r="H86" s="180" t="s">
        <v>106</v>
      </c>
      <c r="I86" s="180" t="s">
        <v>107</v>
      </c>
      <c r="J86" s="180" t="s">
        <v>93</v>
      </c>
      <c r="K86" s="181" t="s">
        <v>108</v>
      </c>
      <c r="L86" s="182"/>
      <c r="M86" s="92" t="s">
        <v>19</v>
      </c>
      <c r="N86" s="93" t="s">
        <v>41</v>
      </c>
      <c r="O86" s="93" t="s">
        <v>109</v>
      </c>
      <c r="P86" s="93" t="s">
        <v>110</v>
      </c>
      <c r="Q86" s="93" t="s">
        <v>111</v>
      </c>
      <c r="R86" s="93" t="s">
        <v>112</v>
      </c>
      <c r="S86" s="93" t="s">
        <v>113</v>
      </c>
      <c r="T86" s="94" t="s">
        <v>114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115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P88+P355</f>
        <v>0</v>
      </c>
      <c r="Q87" s="96"/>
      <c r="R87" s="185">
        <f>R88+R355</f>
        <v>706.57503640000004</v>
      </c>
      <c r="S87" s="96"/>
      <c r="T87" s="186">
        <f>T88+T355</f>
        <v>2262.0530000000003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70</v>
      </c>
      <c r="AU87" s="17" t="s">
        <v>94</v>
      </c>
      <c r="BK87" s="187">
        <f>BK88+BK355</f>
        <v>0</v>
      </c>
    </row>
    <row r="88" s="12" customFormat="1" ht="25.92" customHeight="1">
      <c r="A88" s="12"/>
      <c r="B88" s="188"/>
      <c r="C88" s="189"/>
      <c r="D88" s="190" t="s">
        <v>70</v>
      </c>
      <c r="E88" s="191" t="s">
        <v>116</v>
      </c>
      <c r="F88" s="191" t="s">
        <v>117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P89+P102+P180+P214+P312+P345</f>
        <v>0</v>
      </c>
      <c r="Q88" s="196"/>
      <c r="R88" s="197">
        <f>R89+R102+R180+R214+R312+R345</f>
        <v>706.57503640000004</v>
      </c>
      <c r="S88" s="196"/>
      <c r="T88" s="198">
        <f>T89+T102+T180+T214+T312+T345</f>
        <v>2262.0530000000003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79</v>
      </c>
      <c r="AT88" s="200" t="s">
        <v>70</v>
      </c>
      <c r="AU88" s="200" t="s">
        <v>71</v>
      </c>
      <c r="AY88" s="199" t="s">
        <v>118</v>
      </c>
      <c r="BK88" s="201">
        <f>BK89+BK102+BK180+BK214+BK312+BK345</f>
        <v>0</v>
      </c>
    </row>
    <row r="89" s="12" customFormat="1" ht="22.8" customHeight="1">
      <c r="A89" s="12"/>
      <c r="B89" s="188"/>
      <c r="C89" s="189"/>
      <c r="D89" s="190" t="s">
        <v>70</v>
      </c>
      <c r="E89" s="202" t="s">
        <v>79</v>
      </c>
      <c r="F89" s="202" t="s">
        <v>119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SUM(P90:P101)</f>
        <v>0</v>
      </c>
      <c r="Q89" s="196"/>
      <c r="R89" s="197">
        <f>SUM(R90:R101)</f>
        <v>0</v>
      </c>
      <c r="S89" s="196"/>
      <c r="T89" s="198">
        <f>SUM(T90:T101)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79</v>
      </c>
      <c r="AY89" s="199" t="s">
        <v>118</v>
      </c>
      <c r="BK89" s="201">
        <f>SUM(BK90:BK101)</f>
        <v>0</v>
      </c>
    </row>
    <row r="90" s="2" customFormat="1" ht="21.75" customHeight="1">
      <c r="A90" s="38"/>
      <c r="B90" s="39"/>
      <c r="C90" s="204" t="s">
        <v>120</v>
      </c>
      <c r="D90" s="204" t="s">
        <v>121</v>
      </c>
      <c r="E90" s="205" t="s">
        <v>122</v>
      </c>
      <c r="F90" s="206" t="s">
        <v>123</v>
      </c>
      <c r="G90" s="207" t="s">
        <v>124</v>
      </c>
      <c r="H90" s="208">
        <v>67.5</v>
      </c>
      <c r="I90" s="209"/>
      <c r="J90" s="210">
        <f>ROUND(I90*H90,2)</f>
        <v>0</v>
      </c>
      <c r="K90" s="206" t="s">
        <v>125</v>
      </c>
      <c r="L90" s="44"/>
      <c r="M90" s="211" t="s">
        <v>19</v>
      </c>
      <c r="N90" s="212" t="s">
        <v>42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126</v>
      </c>
      <c r="AT90" s="215" t="s">
        <v>121</v>
      </c>
      <c r="AU90" s="215" t="s">
        <v>81</v>
      </c>
      <c r="AY90" s="17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79</v>
      </c>
      <c r="BK90" s="216">
        <f>ROUND(I90*H90,2)</f>
        <v>0</v>
      </c>
      <c r="BL90" s="17" t="s">
        <v>126</v>
      </c>
      <c r="BM90" s="215" t="s">
        <v>127</v>
      </c>
    </row>
    <row r="91" s="2" customFormat="1">
      <c r="A91" s="38"/>
      <c r="B91" s="39"/>
      <c r="C91" s="40"/>
      <c r="D91" s="217" t="s">
        <v>128</v>
      </c>
      <c r="E91" s="40"/>
      <c r="F91" s="218" t="s">
        <v>129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81</v>
      </c>
    </row>
    <row r="92" s="2" customFormat="1">
      <c r="A92" s="38"/>
      <c r="B92" s="39"/>
      <c r="C92" s="40"/>
      <c r="D92" s="222" t="s">
        <v>130</v>
      </c>
      <c r="E92" s="40"/>
      <c r="F92" s="223" t="s">
        <v>131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130</v>
      </c>
      <c r="AU92" s="17" t="s">
        <v>81</v>
      </c>
    </row>
    <row r="93" s="13" customFormat="1">
      <c r="A93" s="13"/>
      <c r="B93" s="224"/>
      <c r="C93" s="225"/>
      <c r="D93" s="217" t="s">
        <v>132</v>
      </c>
      <c r="E93" s="226" t="s">
        <v>19</v>
      </c>
      <c r="F93" s="227" t="s">
        <v>133</v>
      </c>
      <c r="G93" s="225"/>
      <c r="H93" s="228">
        <v>67.5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132</v>
      </c>
      <c r="AU93" s="234" t="s">
        <v>81</v>
      </c>
      <c r="AV93" s="13" t="s">
        <v>81</v>
      </c>
      <c r="AW93" s="13" t="s">
        <v>33</v>
      </c>
      <c r="AX93" s="13" t="s">
        <v>79</v>
      </c>
      <c r="AY93" s="234" t="s">
        <v>118</v>
      </c>
    </row>
    <row r="94" s="2" customFormat="1" ht="21.75" customHeight="1">
      <c r="A94" s="38"/>
      <c r="B94" s="39"/>
      <c r="C94" s="204" t="s">
        <v>134</v>
      </c>
      <c r="D94" s="204" t="s">
        <v>121</v>
      </c>
      <c r="E94" s="205" t="s">
        <v>135</v>
      </c>
      <c r="F94" s="206" t="s">
        <v>136</v>
      </c>
      <c r="G94" s="207" t="s">
        <v>124</v>
      </c>
      <c r="H94" s="208">
        <v>30</v>
      </c>
      <c r="I94" s="209"/>
      <c r="J94" s="210">
        <f>ROUND(I94*H94,2)</f>
        <v>0</v>
      </c>
      <c r="K94" s="206" t="s">
        <v>125</v>
      </c>
      <c r="L94" s="44"/>
      <c r="M94" s="211" t="s">
        <v>19</v>
      </c>
      <c r="N94" s="212" t="s">
        <v>42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126</v>
      </c>
      <c r="AT94" s="215" t="s">
        <v>121</v>
      </c>
      <c r="AU94" s="215" t="s">
        <v>81</v>
      </c>
      <c r="AY94" s="17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79</v>
      </c>
      <c r="BK94" s="216">
        <f>ROUND(I94*H94,2)</f>
        <v>0</v>
      </c>
      <c r="BL94" s="17" t="s">
        <v>126</v>
      </c>
      <c r="BM94" s="215" t="s">
        <v>137</v>
      </c>
    </row>
    <row r="95" s="2" customFormat="1">
      <c r="A95" s="38"/>
      <c r="B95" s="39"/>
      <c r="C95" s="40"/>
      <c r="D95" s="217" t="s">
        <v>128</v>
      </c>
      <c r="E95" s="40"/>
      <c r="F95" s="218" t="s">
        <v>138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81</v>
      </c>
    </row>
    <row r="96" s="2" customFormat="1">
      <c r="A96" s="38"/>
      <c r="B96" s="39"/>
      <c r="C96" s="40"/>
      <c r="D96" s="222" t="s">
        <v>130</v>
      </c>
      <c r="E96" s="40"/>
      <c r="F96" s="223" t="s">
        <v>139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130</v>
      </c>
      <c r="AU96" s="17" t="s">
        <v>81</v>
      </c>
    </row>
    <row r="97" s="13" customFormat="1">
      <c r="A97" s="13"/>
      <c r="B97" s="224"/>
      <c r="C97" s="225"/>
      <c r="D97" s="217" t="s">
        <v>132</v>
      </c>
      <c r="E97" s="226" t="s">
        <v>19</v>
      </c>
      <c r="F97" s="227" t="s">
        <v>140</v>
      </c>
      <c r="G97" s="225"/>
      <c r="H97" s="228">
        <v>30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132</v>
      </c>
      <c r="AU97" s="234" t="s">
        <v>81</v>
      </c>
      <c r="AV97" s="13" t="s">
        <v>81</v>
      </c>
      <c r="AW97" s="13" t="s">
        <v>33</v>
      </c>
      <c r="AX97" s="13" t="s">
        <v>79</v>
      </c>
      <c r="AY97" s="234" t="s">
        <v>118</v>
      </c>
    </row>
    <row r="98" s="2" customFormat="1" ht="16.5" customHeight="1">
      <c r="A98" s="38"/>
      <c r="B98" s="39"/>
      <c r="C98" s="204" t="s">
        <v>141</v>
      </c>
      <c r="D98" s="204" t="s">
        <v>121</v>
      </c>
      <c r="E98" s="205" t="s">
        <v>142</v>
      </c>
      <c r="F98" s="206" t="s">
        <v>143</v>
      </c>
      <c r="G98" s="207" t="s">
        <v>124</v>
      </c>
      <c r="H98" s="208">
        <v>97.5</v>
      </c>
      <c r="I98" s="209"/>
      <c r="J98" s="210">
        <f>ROUND(I98*H98,2)</f>
        <v>0</v>
      </c>
      <c r="K98" s="206" t="s">
        <v>125</v>
      </c>
      <c r="L98" s="44"/>
      <c r="M98" s="211" t="s">
        <v>19</v>
      </c>
      <c r="N98" s="212" t="s">
        <v>42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126</v>
      </c>
      <c r="AT98" s="215" t="s">
        <v>121</v>
      </c>
      <c r="AU98" s="215" t="s">
        <v>81</v>
      </c>
      <c r="AY98" s="17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79</v>
      </c>
      <c r="BK98" s="216">
        <f>ROUND(I98*H98,2)</f>
        <v>0</v>
      </c>
      <c r="BL98" s="17" t="s">
        <v>126</v>
      </c>
      <c r="BM98" s="215" t="s">
        <v>144</v>
      </c>
    </row>
    <row r="99" s="2" customFormat="1">
      <c r="A99" s="38"/>
      <c r="B99" s="39"/>
      <c r="C99" s="40"/>
      <c r="D99" s="217" t="s">
        <v>128</v>
      </c>
      <c r="E99" s="40"/>
      <c r="F99" s="218" t="s">
        <v>145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81</v>
      </c>
    </row>
    <row r="100" s="2" customFormat="1">
      <c r="A100" s="38"/>
      <c r="B100" s="39"/>
      <c r="C100" s="40"/>
      <c r="D100" s="222" t="s">
        <v>130</v>
      </c>
      <c r="E100" s="40"/>
      <c r="F100" s="223" t="s">
        <v>146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130</v>
      </c>
      <c r="AU100" s="17" t="s">
        <v>81</v>
      </c>
    </row>
    <row r="101" s="13" customFormat="1">
      <c r="A101" s="13"/>
      <c r="B101" s="224"/>
      <c r="C101" s="225"/>
      <c r="D101" s="217" t="s">
        <v>132</v>
      </c>
      <c r="E101" s="226" t="s">
        <v>19</v>
      </c>
      <c r="F101" s="227" t="s">
        <v>147</v>
      </c>
      <c r="G101" s="225"/>
      <c r="H101" s="228">
        <v>97.5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132</v>
      </c>
      <c r="AU101" s="234" t="s">
        <v>81</v>
      </c>
      <c r="AV101" s="13" t="s">
        <v>81</v>
      </c>
      <c r="AW101" s="13" t="s">
        <v>33</v>
      </c>
      <c r="AX101" s="13" t="s">
        <v>79</v>
      </c>
      <c r="AY101" s="234" t="s">
        <v>118</v>
      </c>
    </row>
    <row r="102" s="12" customFormat="1" ht="22.8" customHeight="1">
      <c r="A102" s="12"/>
      <c r="B102" s="188"/>
      <c r="C102" s="189"/>
      <c r="D102" s="190" t="s">
        <v>70</v>
      </c>
      <c r="E102" s="202" t="s">
        <v>148</v>
      </c>
      <c r="F102" s="202" t="s">
        <v>149</v>
      </c>
      <c r="G102" s="189"/>
      <c r="H102" s="189"/>
      <c r="I102" s="192"/>
      <c r="J102" s="203">
        <f>BK102</f>
        <v>0</v>
      </c>
      <c r="K102" s="189"/>
      <c r="L102" s="194"/>
      <c r="M102" s="195"/>
      <c r="N102" s="196"/>
      <c r="O102" s="196"/>
      <c r="P102" s="197">
        <f>SUM(P103:P179)</f>
        <v>0</v>
      </c>
      <c r="Q102" s="196"/>
      <c r="R102" s="197">
        <f>SUM(R103:R179)</f>
        <v>406.78780640000002</v>
      </c>
      <c r="S102" s="196"/>
      <c r="T102" s="198">
        <f>SUM(T103:T179)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9" t="s">
        <v>79</v>
      </c>
      <c r="AT102" s="200" t="s">
        <v>70</v>
      </c>
      <c r="AU102" s="200" t="s">
        <v>79</v>
      </c>
      <c r="AY102" s="199" t="s">
        <v>118</v>
      </c>
      <c r="BK102" s="201">
        <f>SUM(BK103:BK179)</f>
        <v>0</v>
      </c>
    </row>
    <row r="103" s="2" customFormat="1" ht="16.5" customHeight="1">
      <c r="A103" s="38"/>
      <c r="B103" s="39"/>
      <c r="C103" s="204" t="s">
        <v>150</v>
      </c>
      <c r="D103" s="204" t="s">
        <v>121</v>
      </c>
      <c r="E103" s="205" t="s">
        <v>151</v>
      </c>
      <c r="F103" s="206" t="s">
        <v>152</v>
      </c>
      <c r="G103" s="207" t="s">
        <v>153</v>
      </c>
      <c r="H103" s="208">
        <v>2018.02</v>
      </c>
      <c r="I103" s="209"/>
      <c r="J103" s="210">
        <f>ROUND(I103*H103,2)</f>
        <v>0</v>
      </c>
      <c r="K103" s="206" t="s">
        <v>125</v>
      </c>
      <c r="L103" s="44"/>
      <c r="M103" s="211" t="s">
        <v>19</v>
      </c>
      <c r="N103" s="212" t="s">
        <v>42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126</v>
      </c>
      <c r="AT103" s="215" t="s">
        <v>121</v>
      </c>
      <c r="AU103" s="215" t="s">
        <v>81</v>
      </c>
      <c r="AY103" s="17" t="s">
        <v>118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79</v>
      </c>
      <c r="BK103" s="216">
        <f>ROUND(I103*H103,2)</f>
        <v>0</v>
      </c>
      <c r="BL103" s="17" t="s">
        <v>126</v>
      </c>
      <c r="BM103" s="215" t="s">
        <v>154</v>
      </c>
    </row>
    <row r="104" s="2" customFormat="1">
      <c r="A104" s="38"/>
      <c r="B104" s="39"/>
      <c r="C104" s="40"/>
      <c r="D104" s="217" t="s">
        <v>128</v>
      </c>
      <c r="E104" s="40"/>
      <c r="F104" s="218" t="s">
        <v>155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128</v>
      </c>
      <c r="AU104" s="17" t="s">
        <v>81</v>
      </c>
    </row>
    <row r="105" s="2" customFormat="1">
      <c r="A105" s="38"/>
      <c r="B105" s="39"/>
      <c r="C105" s="40"/>
      <c r="D105" s="222" t="s">
        <v>130</v>
      </c>
      <c r="E105" s="40"/>
      <c r="F105" s="223" t="s">
        <v>156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130</v>
      </c>
      <c r="AU105" s="17" t="s">
        <v>81</v>
      </c>
    </row>
    <row r="106" s="13" customFormat="1">
      <c r="A106" s="13"/>
      <c r="B106" s="224"/>
      <c r="C106" s="225"/>
      <c r="D106" s="217" t="s">
        <v>132</v>
      </c>
      <c r="E106" s="226" t="s">
        <v>19</v>
      </c>
      <c r="F106" s="227" t="s">
        <v>157</v>
      </c>
      <c r="G106" s="225"/>
      <c r="H106" s="228">
        <v>2018.02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132</v>
      </c>
      <c r="AU106" s="234" t="s">
        <v>81</v>
      </c>
      <c r="AV106" s="13" t="s">
        <v>81</v>
      </c>
      <c r="AW106" s="13" t="s">
        <v>33</v>
      </c>
      <c r="AX106" s="13" t="s">
        <v>79</v>
      </c>
      <c r="AY106" s="234" t="s">
        <v>118</v>
      </c>
    </row>
    <row r="107" s="2" customFormat="1" ht="16.5" customHeight="1">
      <c r="A107" s="38"/>
      <c r="B107" s="39"/>
      <c r="C107" s="204" t="s">
        <v>158</v>
      </c>
      <c r="D107" s="204" t="s">
        <v>121</v>
      </c>
      <c r="E107" s="205" t="s">
        <v>159</v>
      </c>
      <c r="F107" s="206" t="s">
        <v>160</v>
      </c>
      <c r="G107" s="207" t="s">
        <v>153</v>
      </c>
      <c r="H107" s="208">
        <v>326</v>
      </c>
      <c r="I107" s="209"/>
      <c r="J107" s="210">
        <f>ROUND(I107*H107,2)</f>
        <v>0</v>
      </c>
      <c r="K107" s="206" t="s">
        <v>125</v>
      </c>
      <c r="L107" s="44"/>
      <c r="M107" s="211" t="s">
        <v>19</v>
      </c>
      <c r="N107" s="212" t="s">
        <v>42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126</v>
      </c>
      <c r="AT107" s="215" t="s">
        <v>121</v>
      </c>
      <c r="AU107" s="215" t="s">
        <v>81</v>
      </c>
      <c r="AY107" s="17" t="s">
        <v>118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79</v>
      </c>
      <c r="BK107" s="216">
        <f>ROUND(I107*H107,2)</f>
        <v>0</v>
      </c>
      <c r="BL107" s="17" t="s">
        <v>126</v>
      </c>
      <c r="BM107" s="215" t="s">
        <v>161</v>
      </c>
    </row>
    <row r="108" s="2" customFormat="1">
      <c r="A108" s="38"/>
      <c r="B108" s="39"/>
      <c r="C108" s="40"/>
      <c r="D108" s="217" t="s">
        <v>128</v>
      </c>
      <c r="E108" s="40"/>
      <c r="F108" s="218" t="s">
        <v>162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128</v>
      </c>
      <c r="AU108" s="17" t="s">
        <v>81</v>
      </c>
    </row>
    <row r="109" s="2" customFormat="1">
      <c r="A109" s="38"/>
      <c r="B109" s="39"/>
      <c r="C109" s="40"/>
      <c r="D109" s="222" t="s">
        <v>130</v>
      </c>
      <c r="E109" s="40"/>
      <c r="F109" s="223" t="s">
        <v>163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130</v>
      </c>
      <c r="AU109" s="17" t="s">
        <v>81</v>
      </c>
    </row>
    <row r="110" s="2" customFormat="1" ht="16.5" customHeight="1">
      <c r="A110" s="38"/>
      <c r="B110" s="39"/>
      <c r="C110" s="204" t="s">
        <v>164</v>
      </c>
      <c r="D110" s="204" t="s">
        <v>121</v>
      </c>
      <c r="E110" s="205" t="s">
        <v>165</v>
      </c>
      <c r="F110" s="206" t="s">
        <v>166</v>
      </c>
      <c r="G110" s="207" t="s">
        <v>153</v>
      </c>
      <c r="H110" s="208">
        <v>326</v>
      </c>
      <c r="I110" s="209"/>
      <c r="J110" s="210">
        <f>ROUND(I110*H110,2)</f>
        <v>0</v>
      </c>
      <c r="K110" s="206" t="s">
        <v>125</v>
      </c>
      <c r="L110" s="44"/>
      <c r="M110" s="211" t="s">
        <v>19</v>
      </c>
      <c r="N110" s="212" t="s">
        <v>42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126</v>
      </c>
      <c r="AT110" s="215" t="s">
        <v>121</v>
      </c>
      <c r="AU110" s="215" t="s">
        <v>81</v>
      </c>
      <c r="AY110" s="17" t="s">
        <v>118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79</v>
      </c>
      <c r="BK110" s="216">
        <f>ROUND(I110*H110,2)</f>
        <v>0</v>
      </c>
      <c r="BL110" s="17" t="s">
        <v>126</v>
      </c>
      <c r="BM110" s="215" t="s">
        <v>167</v>
      </c>
    </row>
    <row r="111" s="2" customFormat="1">
      <c r="A111" s="38"/>
      <c r="B111" s="39"/>
      <c r="C111" s="40"/>
      <c r="D111" s="217" t="s">
        <v>128</v>
      </c>
      <c r="E111" s="40"/>
      <c r="F111" s="218" t="s">
        <v>168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128</v>
      </c>
      <c r="AU111" s="17" t="s">
        <v>81</v>
      </c>
    </row>
    <row r="112" s="2" customFormat="1">
      <c r="A112" s="38"/>
      <c r="B112" s="39"/>
      <c r="C112" s="40"/>
      <c r="D112" s="222" t="s">
        <v>130</v>
      </c>
      <c r="E112" s="40"/>
      <c r="F112" s="223" t="s">
        <v>169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130</v>
      </c>
      <c r="AU112" s="17" t="s">
        <v>81</v>
      </c>
    </row>
    <row r="113" s="2" customFormat="1" ht="16.5" customHeight="1">
      <c r="A113" s="38"/>
      <c r="B113" s="39"/>
      <c r="C113" s="204" t="s">
        <v>81</v>
      </c>
      <c r="D113" s="204" t="s">
        <v>121</v>
      </c>
      <c r="E113" s="205" t="s">
        <v>170</v>
      </c>
      <c r="F113" s="206" t="s">
        <v>171</v>
      </c>
      <c r="G113" s="207" t="s">
        <v>153</v>
      </c>
      <c r="H113" s="208">
        <v>326</v>
      </c>
      <c r="I113" s="209"/>
      <c r="J113" s="210">
        <f>ROUND(I113*H113,2)</f>
        <v>0</v>
      </c>
      <c r="K113" s="206" t="s">
        <v>125</v>
      </c>
      <c r="L113" s="44"/>
      <c r="M113" s="211" t="s">
        <v>19</v>
      </c>
      <c r="N113" s="212" t="s">
        <v>42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126</v>
      </c>
      <c r="AT113" s="215" t="s">
        <v>121</v>
      </c>
      <c r="AU113" s="215" t="s">
        <v>81</v>
      </c>
      <c r="AY113" s="17" t="s">
        <v>118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79</v>
      </c>
      <c r="BK113" s="216">
        <f>ROUND(I113*H113,2)</f>
        <v>0</v>
      </c>
      <c r="BL113" s="17" t="s">
        <v>126</v>
      </c>
      <c r="BM113" s="215" t="s">
        <v>172</v>
      </c>
    </row>
    <row r="114" s="2" customFormat="1">
      <c r="A114" s="38"/>
      <c r="B114" s="39"/>
      <c r="C114" s="40"/>
      <c r="D114" s="217" t="s">
        <v>128</v>
      </c>
      <c r="E114" s="40"/>
      <c r="F114" s="218" t="s">
        <v>173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128</v>
      </c>
      <c r="AU114" s="17" t="s">
        <v>81</v>
      </c>
    </row>
    <row r="115" s="2" customFormat="1">
      <c r="A115" s="38"/>
      <c r="B115" s="39"/>
      <c r="C115" s="40"/>
      <c r="D115" s="222" t="s">
        <v>130</v>
      </c>
      <c r="E115" s="40"/>
      <c r="F115" s="223" t="s">
        <v>174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130</v>
      </c>
      <c r="AU115" s="17" t="s">
        <v>81</v>
      </c>
    </row>
    <row r="116" s="2" customFormat="1" ht="21.75" customHeight="1">
      <c r="A116" s="38"/>
      <c r="B116" s="39"/>
      <c r="C116" s="204" t="s">
        <v>79</v>
      </c>
      <c r="D116" s="204" t="s">
        <v>121</v>
      </c>
      <c r="E116" s="205" t="s">
        <v>175</v>
      </c>
      <c r="F116" s="206" t="s">
        <v>176</v>
      </c>
      <c r="G116" s="207" t="s">
        <v>153</v>
      </c>
      <c r="H116" s="208">
        <v>326</v>
      </c>
      <c r="I116" s="209"/>
      <c r="J116" s="210">
        <f>ROUND(I116*H116,2)</f>
        <v>0</v>
      </c>
      <c r="K116" s="206" t="s">
        <v>125</v>
      </c>
      <c r="L116" s="44"/>
      <c r="M116" s="211" t="s">
        <v>19</v>
      </c>
      <c r="N116" s="212" t="s">
        <v>42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126</v>
      </c>
      <c r="AT116" s="215" t="s">
        <v>121</v>
      </c>
      <c r="AU116" s="215" t="s">
        <v>81</v>
      </c>
      <c r="AY116" s="17" t="s">
        <v>118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79</v>
      </c>
      <c r="BK116" s="216">
        <f>ROUND(I116*H116,2)</f>
        <v>0</v>
      </c>
      <c r="BL116" s="17" t="s">
        <v>126</v>
      </c>
      <c r="BM116" s="215" t="s">
        <v>177</v>
      </c>
    </row>
    <row r="117" s="2" customFormat="1">
      <c r="A117" s="38"/>
      <c r="B117" s="39"/>
      <c r="C117" s="40"/>
      <c r="D117" s="217" t="s">
        <v>128</v>
      </c>
      <c r="E117" s="40"/>
      <c r="F117" s="218" t="s">
        <v>178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128</v>
      </c>
      <c r="AU117" s="17" t="s">
        <v>81</v>
      </c>
    </row>
    <row r="118" s="2" customFormat="1">
      <c r="A118" s="38"/>
      <c r="B118" s="39"/>
      <c r="C118" s="40"/>
      <c r="D118" s="222" t="s">
        <v>130</v>
      </c>
      <c r="E118" s="40"/>
      <c r="F118" s="223" t="s">
        <v>179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130</v>
      </c>
      <c r="AU118" s="17" t="s">
        <v>81</v>
      </c>
    </row>
    <row r="119" s="2" customFormat="1" ht="16.5" customHeight="1">
      <c r="A119" s="38"/>
      <c r="B119" s="39"/>
      <c r="C119" s="204" t="s">
        <v>180</v>
      </c>
      <c r="D119" s="204" t="s">
        <v>121</v>
      </c>
      <c r="E119" s="205" t="s">
        <v>181</v>
      </c>
      <c r="F119" s="206" t="s">
        <v>182</v>
      </c>
      <c r="G119" s="207" t="s">
        <v>153</v>
      </c>
      <c r="H119" s="208">
        <v>603</v>
      </c>
      <c r="I119" s="209"/>
      <c r="J119" s="210">
        <f>ROUND(I119*H119,2)</f>
        <v>0</v>
      </c>
      <c r="K119" s="206" t="s">
        <v>125</v>
      </c>
      <c r="L119" s="44"/>
      <c r="M119" s="211" t="s">
        <v>19</v>
      </c>
      <c r="N119" s="212" t="s">
        <v>42</v>
      </c>
      <c r="O119" s="84"/>
      <c r="P119" s="213">
        <f>O119*H119</f>
        <v>0</v>
      </c>
      <c r="Q119" s="213">
        <v>0.1837</v>
      </c>
      <c r="R119" s="213">
        <f>Q119*H119</f>
        <v>110.7711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126</v>
      </c>
      <c r="AT119" s="215" t="s">
        <v>121</v>
      </c>
      <c r="AU119" s="215" t="s">
        <v>81</v>
      </c>
      <c r="AY119" s="17" t="s">
        <v>118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79</v>
      </c>
      <c r="BK119" s="216">
        <f>ROUND(I119*H119,2)</f>
        <v>0</v>
      </c>
      <c r="BL119" s="17" t="s">
        <v>126</v>
      </c>
      <c r="BM119" s="215" t="s">
        <v>183</v>
      </c>
    </row>
    <row r="120" s="2" customFormat="1">
      <c r="A120" s="38"/>
      <c r="B120" s="39"/>
      <c r="C120" s="40"/>
      <c r="D120" s="217" t="s">
        <v>128</v>
      </c>
      <c r="E120" s="40"/>
      <c r="F120" s="218" t="s">
        <v>184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128</v>
      </c>
      <c r="AU120" s="17" t="s">
        <v>81</v>
      </c>
    </row>
    <row r="121" s="2" customFormat="1">
      <c r="A121" s="38"/>
      <c r="B121" s="39"/>
      <c r="C121" s="40"/>
      <c r="D121" s="222" t="s">
        <v>130</v>
      </c>
      <c r="E121" s="40"/>
      <c r="F121" s="223" t="s">
        <v>185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130</v>
      </c>
      <c r="AU121" s="17" t="s">
        <v>81</v>
      </c>
    </row>
    <row r="122" s="13" customFormat="1">
      <c r="A122" s="13"/>
      <c r="B122" s="224"/>
      <c r="C122" s="225"/>
      <c r="D122" s="217" t="s">
        <v>132</v>
      </c>
      <c r="E122" s="226" t="s">
        <v>19</v>
      </c>
      <c r="F122" s="227" t="s">
        <v>186</v>
      </c>
      <c r="G122" s="225"/>
      <c r="H122" s="228">
        <v>603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132</v>
      </c>
      <c r="AU122" s="234" t="s">
        <v>81</v>
      </c>
      <c r="AV122" s="13" t="s">
        <v>81</v>
      </c>
      <c r="AW122" s="13" t="s">
        <v>33</v>
      </c>
      <c r="AX122" s="13" t="s">
        <v>79</v>
      </c>
      <c r="AY122" s="234" t="s">
        <v>118</v>
      </c>
    </row>
    <row r="123" s="2" customFormat="1" ht="16.5" customHeight="1">
      <c r="A123" s="38"/>
      <c r="B123" s="39"/>
      <c r="C123" s="235" t="s">
        <v>187</v>
      </c>
      <c r="D123" s="235" t="s">
        <v>188</v>
      </c>
      <c r="E123" s="236" t="s">
        <v>189</v>
      </c>
      <c r="F123" s="237" t="s">
        <v>190</v>
      </c>
      <c r="G123" s="238" t="s">
        <v>153</v>
      </c>
      <c r="H123" s="239">
        <v>489.60000000000002</v>
      </c>
      <c r="I123" s="240"/>
      <c r="J123" s="241">
        <f>ROUND(I123*H123,2)</f>
        <v>0</v>
      </c>
      <c r="K123" s="237" t="s">
        <v>125</v>
      </c>
      <c r="L123" s="242"/>
      <c r="M123" s="243" t="s">
        <v>19</v>
      </c>
      <c r="N123" s="244" t="s">
        <v>42</v>
      </c>
      <c r="O123" s="84"/>
      <c r="P123" s="213">
        <f>O123*H123</f>
        <v>0</v>
      </c>
      <c r="Q123" s="213">
        <v>0.222</v>
      </c>
      <c r="R123" s="213">
        <f>Q123*H123</f>
        <v>108.69120000000001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191</v>
      </c>
      <c r="AT123" s="215" t="s">
        <v>188</v>
      </c>
      <c r="AU123" s="215" t="s">
        <v>81</v>
      </c>
      <c r="AY123" s="17" t="s">
        <v>118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79</v>
      </c>
      <c r="BK123" s="216">
        <f>ROUND(I123*H123,2)</f>
        <v>0</v>
      </c>
      <c r="BL123" s="17" t="s">
        <v>126</v>
      </c>
      <c r="BM123" s="215" t="s">
        <v>192</v>
      </c>
    </row>
    <row r="124" s="2" customFormat="1">
      <c r="A124" s="38"/>
      <c r="B124" s="39"/>
      <c r="C124" s="40"/>
      <c r="D124" s="217" t="s">
        <v>128</v>
      </c>
      <c r="E124" s="40"/>
      <c r="F124" s="218" t="s">
        <v>190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81</v>
      </c>
    </row>
    <row r="125" s="13" customFormat="1">
      <c r="A125" s="13"/>
      <c r="B125" s="224"/>
      <c r="C125" s="225"/>
      <c r="D125" s="217" t="s">
        <v>132</v>
      </c>
      <c r="E125" s="226" t="s">
        <v>19</v>
      </c>
      <c r="F125" s="227" t="s">
        <v>193</v>
      </c>
      <c r="G125" s="225"/>
      <c r="H125" s="228">
        <v>612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132</v>
      </c>
      <c r="AU125" s="234" t="s">
        <v>81</v>
      </c>
      <c r="AV125" s="13" t="s">
        <v>81</v>
      </c>
      <c r="AW125" s="13" t="s">
        <v>33</v>
      </c>
      <c r="AX125" s="13" t="s">
        <v>71</v>
      </c>
      <c r="AY125" s="234" t="s">
        <v>118</v>
      </c>
    </row>
    <row r="126" s="13" customFormat="1">
      <c r="A126" s="13"/>
      <c r="B126" s="224"/>
      <c r="C126" s="225"/>
      <c r="D126" s="217" t="s">
        <v>132</v>
      </c>
      <c r="E126" s="226" t="s">
        <v>19</v>
      </c>
      <c r="F126" s="227" t="s">
        <v>194</v>
      </c>
      <c r="G126" s="225"/>
      <c r="H126" s="228">
        <v>489.60000000000002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132</v>
      </c>
      <c r="AU126" s="234" t="s">
        <v>81</v>
      </c>
      <c r="AV126" s="13" t="s">
        <v>81</v>
      </c>
      <c r="AW126" s="13" t="s">
        <v>33</v>
      </c>
      <c r="AX126" s="13" t="s">
        <v>79</v>
      </c>
      <c r="AY126" s="234" t="s">
        <v>118</v>
      </c>
    </row>
    <row r="127" s="2" customFormat="1" ht="16.5" customHeight="1">
      <c r="A127" s="38"/>
      <c r="B127" s="39"/>
      <c r="C127" s="204" t="s">
        <v>195</v>
      </c>
      <c r="D127" s="204" t="s">
        <v>121</v>
      </c>
      <c r="E127" s="205" t="s">
        <v>196</v>
      </c>
      <c r="F127" s="206" t="s">
        <v>197</v>
      </c>
      <c r="G127" s="207" t="s">
        <v>153</v>
      </c>
      <c r="H127" s="208">
        <v>612</v>
      </c>
      <c r="I127" s="209"/>
      <c r="J127" s="210">
        <f>ROUND(I127*H127,2)</f>
        <v>0</v>
      </c>
      <c r="K127" s="206" t="s">
        <v>125</v>
      </c>
      <c r="L127" s="44"/>
      <c r="M127" s="211" t="s">
        <v>19</v>
      </c>
      <c r="N127" s="212" t="s">
        <v>42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126</v>
      </c>
      <c r="AT127" s="215" t="s">
        <v>121</v>
      </c>
      <c r="AU127" s="215" t="s">
        <v>81</v>
      </c>
      <c r="AY127" s="17" t="s">
        <v>118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79</v>
      </c>
      <c r="BK127" s="216">
        <f>ROUND(I127*H127,2)</f>
        <v>0</v>
      </c>
      <c r="BL127" s="17" t="s">
        <v>126</v>
      </c>
      <c r="BM127" s="215" t="s">
        <v>198</v>
      </c>
    </row>
    <row r="128" s="2" customFormat="1">
      <c r="A128" s="38"/>
      <c r="B128" s="39"/>
      <c r="C128" s="40"/>
      <c r="D128" s="217" t="s">
        <v>128</v>
      </c>
      <c r="E128" s="40"/>
      <c r="F128" s="218" t="s">
        <v>199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128</v>
      </c>
      <c r="AU128" s="17" t="s">
        <v>81</v>
      </c>
    </row>
    <row r="129" s="2" customFormat="1">
      <c r="A129" s="38"/>
      <c r="B129" s="39"/>
      <c r="C129" s="40"/>
      <c r="D129" s="222" t="s">
        <v>130</v>
      </c>
      <c r="E129" s="40"/>
      <c r="F129" s="223" t="s">
        <v>200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130</v>
      </c>
      <c r="AU129" s="17" t="s">
        <v>81</v>
      </c>
    </row>
    <row r="130" s="13" customFormat="1">
      <c r="A130" s="13"/>
      <c r="B130" s="224"/>
      <c r="C130" s="225"/>
      <c r="D130" s="217" t="s">
        <v>132</v>
      </c>
      <c r="E130" s="226" t="s">
        <v>19</v>
      </c>
      <c r="F130" s="227" t="s">
        <v>201</v>
      </c>
      <c r="G130" s="225"/>
      <c r="H130" s="228">
        <v>612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132</v>
      </c>
      <c r="AU130" s="234" t="s">
        <v>81</v>
      </c>
      <c r="AV130" s="13" t="s">
        <v>81</v>
      </c>
      <c r="AW130" s="13" t="s">
        <v>33</v>
      </c>
      <c r="AX130" s="13" t="s">
        <v>79</v>
      </c>
      <c r="AY130" s="234" t="s">
        <v>118</v>
      </c>
    </row>
    <row r="131" s="2" customFormat="1" ht="16.5" customHeight="1">
      <c r="A131" s="38"/>
      <c r="B131" s="39"/>
      <c r="C131" s="204" t="s">
        <v>202</v>
      </c>
      <c r="D131" s="204" t="s">
        <v>121</v>
      </c>
      <c r="E131" s="205" t="s">
        <v>203</v>
      </c>
      <c r="F131" s="206" t="s">
        <v>204</v>
      </c>
      <c r="G131" s="207" t="s">
        <v>153</v>
      </c>
      <c r="H131" s="208">
        <v>612</v>
      </c>
      <c r="I131" s="209"/>
      <c r="J131" s="210">
        <f>ROUND(I131*H131,2)</f>
        <v>0</v>
      </c>
      <c r="K131" s="206" t="s">
        <v>125</v>
      </c>
      <c r="L131" s="44"/>
      <c r="M131" s="211" t="s">
        <v>19</v>
      </c>
      <c r="N131" s="212" t="s">
        <v>42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126</v>
      </c>
      <c r="AT131" s="215" t="s">
        <v>121</v>
      </c>
      <c r="AU131" s="215" t="s">
        <v>81</v>
      </c>
      <c r="AY131" s="17" t="s">
        <v>118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79</v>
      </c>
      <c r="BK131" s="216">
        <f>ROUND(I131*H131,2)</f>
        <v>0</v>
      </c>
      <c r="BL131" s="17" t="s">
        <v>126</v>
      </c>
      <c r="BM131" s="215" t="s">
        <v>205</v>
      </c>
    </row>
    <row r="132" s="2" customFormat="1">
      <c r="A132" s="38"/>
      <c r="B132" s="39"/>
      <c r="C132" s="40"/>
      <c r="D132" s="217" t="s">
        <v>128</v>
      </c>
      <c r="E132" s="40"/>
      <c r="F132" s="218" t="s">
        <v>206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128</v>
      </c>
      <c r="AU132" s="17" t="s">
        <v>81</v>
      </c>
    </row>
    <row r="133" s="2" customFormat="1">
      <c r="A133" s="38"/>
      <c r="B133" s="39"/>
      <c r="C133" s="40"/>
      <c r="D133" s="222" t="s">
        <v>130</v>
      </c>
      <c r="E133" s="40"/>
      <c r="F133" s="223" t="s">
        <v>207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130</v>
      </c>
      <c r="AU133" s="17" t="s">
        <v>81</v>
      </c>
    </row>
    <row r="134" s="13" customFormat="1">
      <c r="A134" s="13"/>
      <c r="B134" s="224"/>
      <c r="C134" s="225"/>
      <c r="D134" s="217" t="s">
        <v>132</v>
      </c>
      <c r="E134" s="226" t="s">
        <v>19</v>
      </c>
      <c r="F134" s="227" t="s">
        <v>201</v>
      </c>
      <c r="G134" s="225"/>
      <c r="H134" s="228">
        <v>612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132</v>
      </c>
      <c r="AU134" s="234" t="s">
        <v>81</v>
      </c>
      <c r="AV134" s="13" t="s">
        <v>81</v>
      </c>
      <c r="AW134" s="13" t="s">
        <v>33</v>
      </c>
      <c r="AX134" s="13" t="s">
        <v>79</v>
      </c>
      <c r="AY134" s="234" t="s">
        <v>118</v>
      </c>
    </row>
    <row r="135" s="2" customFormat="1" ht="16.5" customHeight="1">
      <c r="A135" s="38"/>
      <c r="B135" s="39"/>
      <c r="C135" s="204" t="s">
        <v>208</v>
      </c>
      <c r="D135" s="204" t="s">
        <v>121</v>
      </c>
      <c r="E135" s="205" t="s">
        <v>209</v>
      </c>
      <c r="F135" s="206" t="s">
        <v>210</v>
      </c>
      <c r="G135" s="207" t="s">
        <v>153</v>
      </c>
      <c r="H135" s="208">
        <v>268.30000000000001</v>
      </c>
      <c r="I135" s="209"/>
      <c r="J135" s="210">
        <f>ROUND(I135*H135,2)</f>
        <v>0</v>
      </c>
      <c r="K135" s="206" t="s">
        <v>125</v>
      </c>
      <c r="L135" s="44"/>
      <c r="M135" s="211" t="s">
        <v>19</v>
      </c>
      <c r="N135" s="212" t="s">
        <v>42</v>
      </c>
      <c r="O135" s="84"/>
      <c r="P135" s="213">
        <f>O135*H135</f>
        <v>0</v>
      </c>
      <c r="Q135" s="213">
        <v>0.16700000000000001</v>
      </c>
      <c r="R135" s="213">
        <f>Q135*H135</f>
        <v>44.806100000000008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126</v>
      </c>
      <c r="AT135" s="215" t="s">
        <v>121</v>
      </c>
      <c r="AU135" s="215" t="s">
        <v>81</v>
      </c>
      <c r="AY135" s="17" t="s">
        <v>118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79</v>
      </c>
      <c r="BK135" s="216">
        <f>ROUND(I135*H135,2)</f>
        <v>0</v>
      </c>
      <c r="BL135" s="17" t="s">
        <v>126</v>
      </c>
      <c r="BM135" s="215" t="s">
        <v>211</v>
      </c>
    </row>
    <row r="136" s="2" customFormat="1">
      <c r="A136" s="38"/>
      <c r="B136" s="39"/>
      <c r="C136" s="40"/>
      <c r="D136" s="217" t="s">
        <v>128</v>
      </c>
      <c r="E136" s="40"/>
      <c r="F136" s="218" t="s">
        <v>212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128</v>
      </c>
      <c r="AU136" s="17" t="s">
        <v>81</v>
      </c>
    </row>
    <row r="137" s="2" customFormat="1">
      <c r="A137" s="38"/>
      <c r="B137" s="39"/>
      <c r="C137" s="40"/>
      <c r="D137" s="222" t="s">
        <v>130</v>
      </c>
      <c r="E137" s="40"/>
      <c r="F137" s="223" t="s">
        <v>213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130</v>
      </c>
      <c r="AU137" s="17" t="s">
        <v>81</v>
      </c>
    </row>
    <row r="138" s="2" customFormat="1" ht="16.5" customHeight="1">
      <c r="A138" s="38"/>
      <c r="B138" s="39"/>
      <c r="C138" s="235" t="s">
        <v>214</v>
      </c>
      <c r="D138" s="235" t="s">
        <v>188</v>
      </c>
      <c r="E138" s="236" t="s">
        <v>215</v>
      </c>
      <c r="F138" s="237" t="s">
        <v>216</v>
      </c>
      <c r="G138" s="238" t="s">
        <v>153</v>
      </c>
      <c r="H138" s="239">
        <v>214.63999999999999</v>
      </c>
      <c r="I138" s="240"/>
      <c r="J138" s="241">
        <f>ROUND(I138*H138,2)</f>
        <v>0</v>
      </c>
      <c r="K138" s="237" t="s">
        <v>125</v>
      </c>
      <c r="L138" s="242"/>
      <c r="M138" s="243" t="s">
        <v>19</v>
      </c>
      <c r="N138" s="244" t="s">
        <v>42</v>
      </c>
      <c r="O138" s="84"/>
      <c r="P138" s="213">
        <f>O138*H138</f>
        <v>0</v>
      </c>
      <c r="Q138" s="213">
        <v>0.11799999999999999</v>
      </c>
      <c r="R138" s="213">
        <f>Q138*H138</f>
        <v>25.327519999999996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191</v>
      </c>
      <c r="AT138" s="215" t="s">
        <v>188</v>
      </c>
      <c r="AU138" s="215" t="s">
        <v>81</v>
      </c>
      <c r="AY138" s="17" t="s">
        <v>118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79</v>
      </c>
      <c r="BK138" s="216">
        <f>ROUND(I138*H138,2)</f>
        <v>0</v>
      </c>
      <c r="BL138" s="17" t="s">
        <v>126</v>
      </c>
      <c r="BM138" s="215" t="s">
        <v>217</v>
      </c>
    </row>
    <row r="139" s="2" customFormat="1">
      <c r="A139" s="38"/>
      <c r="B139" s="39"/>
      <c r="C139" s="40"/>
      <c r="D139" s="217" t="s">
        <v>128</v>
      </c>
      <c r="E139" s="40"/>
      <c r="F139" s="218" t="s">
        <v>216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81</v>
      </c>
    </row>
    <row r="140" s="13" customFormat="1">
      <c r="A140" s="13"/>
      <c r="B140" s="224"/>
      <c r="C140" s="225"/>
      <c r="D140" s="217" t="s">
        <v>132</v>
      </c>
      <c r="E140" s="226" t="s">
        <v>19</v>
      </c>
      <c r="F140" s="227" t="s">
        <v>218</v>
      </c>
      <c r="G140" s="225"/>
      <c r="H140" s="228">
        <v>214.63999999999999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132</v>
      </c>
      <c r="AU140" s="234" t="s">
        <v>81</v>
      </c>
      <c r="AV140" s="13" t="s">
        <v>81</v>
      </c>
      <c r="AW140" s="13" t="s">
        <v>33</v>
      </c>
      <c r="AX140" s="13" t="s">
        <v>79</v>
      </c>
      <c r="AY140" s="234" t="s">
        <v>118</v>
      </c>
    </row>
    <row r="141" s="2" customFormat="1" ht="21.75" customHeight="1">
      <c r="A141" s="38"/>
      <c r="B141" s="39"/>
      <c r="C141" s="204" t="s">
        <v>148</v>
      </c>
      <c r="D141" s="204" t="s">
        <v>121</v>
      </c>
      <c r="E141" s="205" t="s">
        <v>219</v>
      </c>
      <c r="F141" s="206" t="s">
        <v>220</v>
      </c>
      <c r="G141" s="207" t="s">
        <v>153</v>
      </c>
      <c r="H141" s="208">
        <v>263</v>
      </c>
      <c r="I141" s="209"/>
      <c r="J141" s="210">
        <f>ROUND(I141*H141,2)</f>
        <v>0</v>
      </c>
      <c r="K141" s="206" t="s">
        <v>125</v>
      </c>
      <c r="L141" s="44"/>
      <c r="M141" s="211" t="s">
        <v>19</v>
      </c>
      <c r="N141" s="212" t="s">
        <v>42</v>
      </c>
      <c r="O141" s="84"/>
      <c r="P141" s="213">
        <f>O141*H141</f>
        <v>0</v>
      </c>
      <c r="Q141" s="213">
        <v>0.089219999999999994</v>
      </c>
      <c r="R141" s="213">
        <f>Q141*H141</f>
        <v>23.464859999999998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126</v>
      </c>
      <c r="AT141" s="215" t="s">
        <v>121</v>
      </c>
      <c r="AU141" s="215" t="s">
        <v>81</v>
      </c>
      <c r="AY141" s="17" t="s">
        <v>118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79</v>
      </c>
      <c r="BK141" s="216">
        <f>ROUND(I141*H141,2)</f>
        <v>0</v>
      </c>
      <c r="BL141" s="17" t="s">
        <v>126</v>
      </c>
      <c r="BM141" s="215" t="s">
        <v>221</v>
      </c>
    </row>
    <row r="142" s="2" customFormat="1">
      <c r="A142" s="38"/>
      <c r="B142" s="39"/>
      <c r="C142" s="40"/>
      <c r="D142" s="217" t="s">
        <v>128</v>
      </c>
      <c r="E142" s="40"/>
      <c r="F142" s="218" t="s">
        <v>222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128</v>
      </c>
      <c r="AU142" s="17" t="s">
        <v>81</v>
      </c>
    </row>
    <row r="143" s="2" customFormat="1">
      <c r="A143" s="38"/>
      <c r="B143" s="39"/>
      <c r="C143" s="40"/>
      <c r="D143" s="222" t="s">
        <v>130</v>
      </c>
      <c r="E143" s="40"/>
      <c r="F143" s="223" t="s">
        <v>223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130</v>
      </c>
      <c r="AU143" s="17" t="s">
        <v>81</v>
      </c>
    </row>
    <row r="144" s="13" customFormat="1">
      <c r="A144" s="13"/>
      <c r="B144" s="224"/>
      <c r="C144" s="225"/>
      <c r="D144" s="217" t="s">
        <v>132</v>
      </c>
      <c r="E144" s="226" t="s">
        <v>19</v>
      </c>
      <c r="F144" s="227" t="s">
        <v>224</v>
      </c>
      <c r="G144" s="225"/>
      <c r="H144" s="228">
        <v>263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132</v>
      </c>
      <c r="AU144" s="234" t="s">
        <v>81</v>
      </c>
      <c r="AV144" s="13" t="s">
        <v>81</v>
      </c>
      <c r="AW144" s="13" t="s">
        <v>33</v>
      </c>
      <c r="AX144" s="13" t="s">
        <v>79</v>
      </c>
      <c r="AY144" s="234" t="s">
        <v>118</v>
      </c>
    </row>
    <row r="145" s="2" customFormat="1" ht="16.5" customHeight="1">
      <c r="A145" s="38"/>
      <c r="B145" s="39"/>
      <c r="C145" s="235" t="s">
        <v>225</v>
      </c>
      <c r="D145" s="235" t="s">
        <v>188</v>
      </c>
      <c r="E145" s="236" t="s">
        <v>226</v>
      </c>
      <c r="F145" s="237" t="s">
        <v>227</v>
      </c>
      <c r="G145" s="238" t="s">
        <v>153</v>
      </c>
      <c r="H145" s="239">
        <v>263</v>
      </c>
      <c r="I145" s="240"/>
      <c r="J145" s="241">
        <f>ROUND(I145*H145,2)</f>
        <v>0</v>
      </c>
      <c r="K145" s="237" t="s">
        <v>125</v>
      </c>
      <c r="L145" s="242"/>
      <c r="M145" s="243" t="s">
        <v>19</v>
      </c>
      <c r="N145" s="244" t="s">
        <v>42</v>
      </c>
      <c r="O145" s="84"/>
      <c r="P145" s="213">
        <f>O145*H145</f>
        <v>0</v>
      </c>
      <c r="Q145" s="213">
        <v>0.13100000000000001</v>
      </c>
      <c r="R145" s="213">
        <f>Q145*H145</f>
        <v>34.453000000000003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191</v>
      </c>
      <c r="AT145" s="215" t="s">
        <v>188</v>
      </c>
      <c r="AU145" s="215" t="s">
        <v>81</v>
      </c>
      <c r="AY145" s="17" t="s">
        <v>118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79</v>
      </c>
      <c r="BK145" s="216">
        <f>ROUND(I145*H145,2)</f>
        <v>0</v>
      </c>
      <c r="BL145" s="17" t="s">
        <v>126</v>
      </c>
      <c r="BM145" s="215" t="s">
        <v>228</v>
      </c>
    </row>
    <row r="146" s="2" customFormat="1">
      <c r="A146" s="38"/>
      <c r="B146" s="39"/>
      <c r="C146" s="40"/>
      <c r="D146" s="217" t="s">
        <v>128</v>
      </c>
      <c r="E146" s="40"/>
      <c r="F146" s="218" t="s">
        <v>227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81</v>
      </c>
    </row>
    <row r="147" s="2" customFormat="1" ht="16.5" customHeight="1">
      <c r="A147" s="38"/>
      <c r="B147" s="39"/>
      <c r="C147" s="204" t="s">
        <v>126</v>
      </c>
      <c r="D147" s="204" t="s">
        <v>121</v>
      </c>
      <c r="E147" s="205" t="s">
        <v>229</v>
      </c>
      <c r="F147" s="206" t="s">
        <v>230</v>
      </c>
      <c r="G147" s="207" t="s">
        <v>153</v>
      </c>
      <c r="H147" s="208">
        <v>1183.3</v>
      </c>
      <c r="I147" s="209"/>
      <c r="J147" s="210">
        <f>ROUND(I147*H147,2)</f>
        <v>0</v>
      </c>
      <c r="K147" s="206" t="s">
        <v>125</v>
      </c>
      <c r="L147" s="44"/>
      <c r="M147" s="211" t="s">
        <v>19</v>
      </c>
      <c r="N147" s="212" t="s">
        <v>42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126</v>
      </c>
      <c r="AT147" s="215" t="s">
        <v>121</v>
      </c>
      <c r="AU147" s="215" t="s">
        <v>81</v>
      </c>
      <c r="AY147" s="17" t="s">
        <v>118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79</v>
      </c>
      <c r="BK147" s="216">
        <f>ROUND(I147*H147,2)</f>
        <v>0</v>
      </c>
      <c r="BL147" s="17" t="s">
        <v>126</v>
      </c>
      <c r="BM147" s="215" t="s">
        <v>231</v>
      </c>
    </row>
    <row r="148" s="2" customFormat="1">
      <c r="A148" s="38"/>
      <c r="B148" s="39"/>
      <c r="C148" s="40"/>
      <c r="D148" s="217" t="s">
        <v>128</v>
      </c>
      <c r="E148" s="40"/>
      <c r="F148" s="218" t="s">
        <v>232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128</v>
      </c>
      <c r="AU148" s="17" t="s">
        <v>81</v>
      </c>
    </row>
    <row r="149" s="2" customFormat="1">
      <c r="A149" s="38"/>
      <c r="B149" s="39"/>
      <c r="C149" s="40"/>
      <c r="D149" s="222" t="s">
        <v>130</v>
      </c>
      <c r="E149" s="40"/>
      <c r="F149" s="223" t="s">
        <v>233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130</v>
      </c>
      <c r="AU149" s="17" t="s">
        <v>81</v>
      </c>
    </row>
    <row r="150" s="13" customFormat="1">
      <c r="A150" s="13"/>
      <c r="B150" s="224"/>
      <c r="C150" s="225"/>
      <c r="D150" s="217" t="s">
        <v>132</v>
      </c>
      <c r="E150" s="226" t="s">
        <v>19</v>
      </c>
      <c r="F150" s="227" t="s">
        <v>234</v>
      </c>
      <c r="G150" s="225"/>
      <c r="H150" s="228">
        <v>1183.3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132</v>
      </c>
      <c r="AU150" s="234" t="s">
        <v>81</v>
      </c>
      <c r="AV150" s="13" t="s">
        <v>81</v>
      </c>
      <c r="AW150" s="13" t="s">
        <v>33</v>
      </c>
      <c r="AX150" s="13" t="s">
        <v>79</v>
      </c>
      <c r="AY150" s="234" t="s">
        <v>118</v>
      </c>
    </row>
    <row r="151" s="2" customFormat="1" ht="21.75" customHeight="1">
      <c r="A151" s="38"/>
      <c r="B151" s="39"/>
      <c r="C151" s="204" t="s">
        <v>191</v>
      </c>
      <c r="D151" s="204" t="s">
        <v>121</v>
      </c>
      <c r="E151" s="205" t="s">
        <v>235</v>
      </c>
      <c r="F151" s="206" t="s">
        <v>236</v>
      </c>
      <c r="G151" s="207" t="s">
        <v>153</v>
      </c>
      <c r="H151" s="208">
        <v>222.72</v>
      </c>
      <c r="I151" s="209"/>
      <c r="J151" s="210">
        <f>ROUND(I151*H151,2)</f>
        <v>0</v>
      </c>
      <c r="K151" s="206" t="s">
        <v>125</v>
      </c>
      <c r="L151" s="44"/>
      <c r="M151" s="211" t="s">
        <v>19</v>
      </c>
      <c r="N151" s="212" t="s">
        <v>42</v>
      </c>
      <c r="O151" s="84"/>
      <c r="P151" s="213">
        <f>O151*H151</f>
        <v>0</v>
      </c>
      <c r="Q151" s="213">
        <v>0.11162</v>
      </c>
      <c r="R151" s="213">
        <f>Q151*H151</f>
        <v>24.8600064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126</v>
      </c>
      <c r="AT151" s="215" t="s">
        <v>121</v>
      </c>
      <c r="AU151" s="215" t="s">
        <v>81</v>
      </c>
      <c r="AY151" s="17" t="s">
        <v>118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79</v>
      </c>
      <c r="BK151" s="216">
        <f>ROUND(I151*H151,2)</f>
        <v>0</v>
      </c>
      <c r="BL151" s="17" t="s">
        <v>126</v>
      </c>
      <c r="BM151" s="215" t="s">
        <v>237</v>
      </c>
    </row>
    <row r="152" s="2" customFormat="1">
      <c r="A152" s="38"/>
      <c r="B152" s="39"/>
      <c r="C152" s="40"/>
      <c r="D152" s="217" t="s">
        <v>128</v>
      </c>
      <c r="E152" s="40"/>
      <c r="F152" s="218" t="s">
        <v>238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128</v>
      </c>
      <c r="AU152" s="17" t="s">
        <v>81</v>
      </c>
    </row>
    <row r="153" s="2" customFormat="1">
      <c r="A153" s="38"/>
      <c r="B153" s="39"/>
      <c r="C153" s="40"/>
      <c r="D153" s="222" t="s">
        <v>130</v>
      </c>
      <c r="E153" s="40"/>
      <c r="F153" s="223" t="s">
        <v>239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130</v>
      </c>
      <c r="AU153" s="17" t="s">
        <v>81</v>
      </c>
    </row>
    <row r="154" s="13" customFormat="1">
      <c r="A154" s="13"/>
      <c r="B154" s="224"/>
      <c r="C154" s="225"/>
      <c r="D154" s="217" t="s">
        <v>132</v>
      </c>
      <c r="E154" s="226" t="s">
        <v>19</v>
      </c>
      <c r="F154" s="227" t="s">
        <v>240</v>
      </c>
      <c r="G154" s="225"/>
      <c r="H154" s="228">
        <v>222.72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132</v>
      </c>
      <c r="AU154" s="234" t="s">
        <v>81</v>
      </c>
      <c r="AV154" s="13" t="s">
        <v>81</v>
      </c>
      <c r="AW154" s="13" t="s">
        <v>33</v>
      </c>
      <c r="AX154" s="13" t="s">
        <v>79</v>
      </c>
      <c r="AY154" s="234" t="s">
        <v>118</v>
      </c>
    </row>
    <row r="155" s="2" customFormat="1" ht="16.5" customHeight="1">
      <c r="A155" s="38"/>
      <c r="B155" s="39"/>
      <c r="C155" s="235" t="s">
        <v>241</v>
      </c>
      <c r="D155" s="235" t="s">
        <v>188</v>
      </c>
      <c r="E155" s="236" t="s">
        <v>242</v>
      </c>
      <c r="F155" s="237" t="s">
        <v>243</v>
      </c>
      <c r="G155" s="238" t="s">
        <v>153</v>
      </c>
      <c r="H155" s="239">
        <v>9.5</v>
      </c>
      <c r="I155" s="240"/>
      <c r="J155" s="241">
        <f>ROUND(I155*H155,2)</f>
        <v>0</v>
      </c>
      <c r="K155" s="237" t="s">
        <v>125</v>
      </c>
      <c r="L155" s="242"/>
      <c r="M155" s="243" t="s">
        <v>19</v>
      </c>
      <c r="N155" s="244" t="s">
        <v>42</v>
      </c>
      <c r="O155" s="84"/>
      <c r="P155" s="213">
        <f>O155*H155</f>
        <v>0</v>
      </c>
      <c r="Q155" s="213">
        <v>0.13500000000000001</v>
      </c>
      <c r="R155" s="213">
        <f>Q155*H155</f>
        <v>1.2825000000000002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191</v>
      </c>
      <c r="AT155" s="215" t="s">
        <v>188</v>
      </c>
      <c r="AU155" s="215" t="s">
        <v>81</v>
      </c>
      <c r="AY155" s="17" t="s">
        <v>118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79</v>
      </c>
      <c r="BK155" s="216">
        <f>ROUND(I155*H155,2)</f>
        <v>0</v>
      </c>
      <c r="BL155" s="17" t="s">
        <v>126</v>
      </c>
      <c r="BM155" s="215" t="s">
        <v>244</v>
      </c>
    </row>
    <row r="156" s="2" customFormat="1">
      <c r="A156" s="38"/>
      <c r="B156" s="39"/>
      <c r="C156" s="40"/>
      <c r="D156" s="217" t="s">
        <v>128</v>
      </c>
      <c r="E156" s="40"/>
      <c r="F156" s="218" t="s">
        <v>243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128</v>
      </c>
      <c r="AU156" s="17" t="s">
        <v>81</v>
      </c>
    </row>
    <row r="157" s="2" customFormat="1" ht="16.5" customHeight="1">
      <c r="A157" s="38"/>
      <c r="B157" s="39"/>
      <c r="C157" s="235" t="s">
        <v>245</v>
      </c>
      <c r="D157" s="235" t="s">
        <v>188</v>
      </c>
      <c r="E157" s="236" t="s">
        <v>246</v>
      </c>
      <c r="F157" s="237" t="s">
        <v>247</v>
      </c>
      <c r="G157" s="238" t="s">
        <v>153</v>
      </c>
      <c r="H157" s="239">
        <v>18.5</v>
      </c>
      <c r="I157" s="240"/>
      <c r="J157" s="241">
        <f>ROUND(I157*H157,2)</f>
        <v>0</v>
      </c>
      <c r="K157" s="237" t="s">
        <v>19</v>
      </c>
      <c r="L157" s="242"/>
      <c r="M157" s="243" t="s">
        <v>19</v>
      </c>
      <c r="N157" s="244" t="s">
        <v>42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191</v>
      </c>
      <c r="AT157" s="215" t="s">
        <v>188</v>
      </c>
      <c r="AU157" s="215" t="s">
        <v>81</v>
      </c>
      <c r="AY157" s="17" t="s">
        <v>118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79</v>
      </c>
      <c r="BK157" s="216">
        <f>ROUND(I157*H157,2)</f>
        <v>0</v>
      </c>
      <c r="BL157" s="17" t="s">
        <v>126</v>
      </c>
      <c r="BM157" s="215" t="s">
        <v>248</v>
      </c>
    </row>
    <row r="158" s="2" customFormat="1">
      <c r="A158" s="38"/>
      <c r="B158" s="39"/>
      <c r="C158" s="40"/>
      <c r="D158" s="217" t="s">
        <v>128</v>
      </c>
      <c r="E158" s="40"/>
      <c r="F158" s="218" t="s">
        <v>247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128</v>
      </c>
      <c r="AU158" s="17" t="s">
        <v>81</v>
      </c>
    </row>
    <row r="159" s="2" customFormat="1" ht="16.5" customHeight="1">
      <c r="A159" s="38"/>
      <c r="B159" s="39"/>
      <c r="C159" s="235" t="s">
        <v>249</v>
      </c>
      <c r="D159" s="235" t="s">
        <v>188</v>
      </c>
      <c r="E159" s="236" t="s">
        <v>250</v>
      </c>
      <c r="F159" s="237" t="s">
        <v>251</v>
      </c>
      <c r="G159" s="238" t="s">
        <v>153</v>
      </c>
      <c r="H159" s="239">
        <v>34</v>
      </c>
      <c r="I159" s="240"/>
      <c r="J159" s="241">
        <f>ROUND(I159*H159,2)</f>
        <v>0</v>
      </c>
      <c r="K159" s="237" t="s">
        <v>125</v>
      </c>
      <c r="L159" s="242"/>
      <c r="M159" s="243" t="s">
        <v>19</v>
      </c>
      <c r="N159" s="244" t="s">
        <v>42</v>
      </c>
      <c r="O159" s="84"/>
      <c r="P159" s="213">
        <f>O159*H159</f>
        <v>0</v>
      </c>
      <c r="Q159" s="213">
        <v>0.17499999999999999</v>
      </c>
      <c r="R159" s="213">
        <f>Q159*H159</f>
        <v>5.9499999999999993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191</v>
      </c>
      <c r="AT159" s="215" t="s">
        <v>188</v>
      </c>
      <c r="AU159" s="215" t="s">
        <v>81</v>
      </c>
      <c r="AY159" s="17" t="s">
        <v>118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79</v>
      </c>
      <c r="BK159" s="216">
        <f>ROUND(I159*H159,2)</f>
        <v>0</v>
      </c>
      <c r="BL159" s="17" t="s">
        <v>126</v>
      </c>
      <c r="BM159" s="215" t="s">
        <v>252</v>
      </c>
    </row>
    <row r="160" s="2" customFormat="1">
      <c r="A160" s="38"/>
      <c r="B160" s="39"/>
      <c r="C160" s="40"/>
      <c r="D160" s="217" t="s">
        <v>128</v>
      </c>
      <c r="E160" s="40"/>
      <c r="F160" s="218" t="s">
        <v>251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128</v>
      </c>
      <c r="AU160" s="17" t="s">
        <v>81</v>
      </c>
    </row>
    <row r="161" s="2" customFormat="1" ht="16.5" customHeight="1">
      <c r="A161" s="38"/>
      <c r="B161" s="39"/>
      <c r="C161" s="235" t="s">
        <v>253</v>
      </c>
      <c r="D161" s="235" t="s">
        <v>188</v>
      </c>
      <c r="E161" s="236" t="s">
        <v>254</v>
      </c>
      <c r="F161" s="237" t="s">
        <v>255</v>
      </c>
      <c r="G161" s="238" t="s">
        <v>153</v>
      </c>
      <c r="H161" s="239">
        <v>154</v>
      </c>
      <c r="I161" s="240"/>
      <c r="J161" s="241">
        <f>ROUND(I161*H161,2)</f>
        <v>0</v>
      </c>
      <c r="K161" s="237" t="s">
        <v>125</v>
      </c>
      <c r="L161" s="242"/>
      <c r="M161" s="243" t="s">
        <v>19</v>
      </c>
      <c r="N161" s="244" t="s">
        <v>42</v>
      </c>
      <c r="O161" s="84"/>
      <c r="P161" s="213">
        <f>O161*H161</f>
        <v>0</v>
      </c>
      <c r="Q161" s="213">
        <v>0.17599999999999999</v>
      </c>
      <c r="R161" s="213">
        <f>Q161*H161</f>
        <v>27.103999999999999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191</v>
      </c>
      <c r="AT161" s="215" t="s">
        <v>188</v>
      </c>
      <c r="AU161" s="215" t="s">
        <v>81</v>
      </c>
      <c r="AY161" s="17" t="s">
        <v>118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79</v>
      </c>
      <c r="BK161" s="216">
        <f>ROUND(I161*H161,2)</f>
        <v>0</v>
      </c>
      <c r="BL161" s="17" t="s">
        <v>126</v>
      </c>
      <c r="BM161" s="215" t="s">
        <v>256</v>
      </c>
    </row>
    <row r="162" s="2" customFormat="1">
      <c r="A162" s="38"/>
      <c r="B162" s="39"/>
      <c r="C162" s="40"/>
      <c r="D162" s="217" t="s">
        <v>128</v>
      </c>
      <c r="E162" s="40"/>
      <c r="F162" s="218" t="s">
        <v>255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128</v>
      </c>
      <c r="AU162" s="17" t="s">
        <v>81</v>
      </c>
    </row>
    <row r="163" s="2" customFormat="1" ht="16.5" customHeight="1">
      <c r="A163" s="38"/>
      <c r="B163" s="39"/>
      <c r="C163" s="204" t="s">
        <v>257</v>
      </c>
      <c r="D163" s="204" t="s">
        <v>121</v>
      </c>
      <c r="E163" s="205" t="s">
        <v>258</v>
      </c>
      <c r="F163" s="206" t="s">
        <v>259</v>
      </c>
      <c r="G163" s="207" t="s">
        <v>153</v>
      </c>
      <c r="H163" s="208">
        <v>222.72</v>
      </c>
      <c r="I163" s="209"/>
      <c r="J163" s="210">
        <f>ROUND(I163*H163,2)</f>
        <v>0</v>
      </c>
      <c r="K163" s="206" t="s">
        <v>125</v>
      </c>
      <c r="L163" s="44"/>
      <c r="M163" s="211" t="s">
        <v>19</v>
      </c>
      <c r="N163" s="212" t="s">
        <v>42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126</v>
      </c>
      <c r="AT163" s="215" t="s">
        <v>121</v>
      </c>
      <c r="AU163" s="215" t="s">
        <v>81</v>
      </c>
      <c r="AY163" s="17" t="s">
        <v>118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79</v>
      </c>
      <c r="BK163" s="216">
        <f>ROUND(I163*H163,2)</f>
        <v>0</v>
      </c>
      <c r="BL163" s="17" t="s">
        <v>126</v>
      </c>
      <c r="BM163" s="215" t="s">
        <v>260</v>
      </c>
    </row>
    <row r="164" s="2" customFormat="1">
      <c r="A164" s="38"/>
      <c r="B164" s="39"/>
      <c r="C164" s="40"/>
      <c r="D164" s="217" t="s">
        <v>128</v>
      </c>
      <c r="E164" s="40"/>
      <c r="F164" s="218" t="s">
        <v>261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128</v>
      </c>
      <c r="AU164" s="17" t="s">
        <v>81</v>
      </c>
    </row>
    <row r="165" s="2" customFormat="1">
      <c r="A165" s="38"/>
      <c r="B165" s="39"/>
      <c r="C165" s="40"/>
      <c r="D165" s="222" t="s">
        <v>130</v>
      </c>
      <c r="E165" s="40"/>
      <c r="F165" s="223" t="s">
        <v>262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130</v>
      </c>
      <c r="AU165" s="17" t="s">
        <v>81</v>
      </c>
    </row>
    <row r="166" s="13" customFormat="1">
      <c r="A166" s="13"/>
      <c r="B166" s="224"/>
      <c r="C166" s="225"/>
      <c r="D166" s="217" t="s">
        <v>132</v>
      </c>
      <c r="E166" s="226" t="s">
        <v>19</v>
      </c>
      <c r="F166" s="227" t="s">
        <v>263</v>
      </c>
      <c r="G166" s="225"/>
      <c r="H166" s="228">
        <v>222.72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132</v>
      </c>
      <c r="AU166" s="234" t="s">
        <v>81</v>
      </c>
      <c r="AV166" s="13" t="s">
        <v>81</v>
      </c>
      <c r="AW166" s="13" t="s">
        <v>33</v>
      </c>
      <c r="AX166" s="13" t="s">
        <v>79</v>
      </c>
      <c r="AY166" s="234" t="s">
        <v>118</v>
      </c>
    </row>
    <row r="167" s="2" customFormat="1" ht="16.5" customHeight="1">
      <c r="A167" s="38"/>
      <c r="B167" s="39"/>
      <c r="C167" s="235" t="s">
        <v>264</v>
      </c>
      <c r="D167" s="235" t="s">
        <v>188</v>
      </c>
      <c r="E167" s="236" t="s">
        <v>265</v>
      </c>
      <c r="F167" s="237" t="s">
        <v>266</v>
      </c>
      <c r="G167" s="238" t="s">
        <v>153</v>
      </c>
      <c r="H167" s="239">
        <v>6.7199999999999998</v>
      </c>
      <c r="I167" s="240"/>
      <c r="J167" s="241">
        <f>ROUND(I167*H167,2)</f>
        <v>0</v>
      </c>
      <c r="K167" s="237" t="s">
        <v>19</v>
      </c>
      <c r="L167" s="242"/>
      <c r="M167" s="243" t="s">
        <v>19</v>
      </c>
      <c r="N167" s="244" t="s">
        <v>42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191</v>
      </c>
      <c r="AT167" s="215" t="s">
        <v>188</v>
      </c>
      <c r="AU167" s="215" t="s">
        <v>81</v>
      </c>
      <c r="AY167" s="17" t="s">
        <v>118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79</v>
      </c>
      <c r="BK167" s="216">
        <f>ROUND(I167*H167,2)</f>
        <v>0</v>
      </c>
      <c r="BL167" s="17" t="s">
        <v>126</v>
      </c>
      <c r="BM167" s="215" t="s">
        <v>267</v>
      </c>
    </row>
    <row r="168" s="2" customFormat="1">
      <c r="A168" s="38"/>
      <c r="B168" s="39"/>
      <c r="C168" s="40"/>
      <c r="D168" s="217" t="s">
        <v>128</v>
      </c>
      <c r="E168" s="40"/>
      <c r="F168" s="218" t="s">
        <v>266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128</v>
      </c>
      <c r="AU168" s="17" t="s">
        <v>81</v>
      </c>
    </row>
    <row r="169" s="2" customFormat="1" ht="16.5" customHeight="1">
      <c r="A169" s="38"/>
      <c r="B169" s="39"/>
      <c r="C169" s="204" t="s">
        <v>268</v>
      </c>
      <c r="D169" s="204" t="s">
        <v>121</v>
      </c>
      <c r="E169" s="205" t="s">
        <v>269</v>
      </c>
      <c r="F169" s="206" t="s">
        <v>270</v>
      </c>
      <c r="G169" s="207" t="s">
        <v>153</v>
      </c>
      <c r="H169" s="208">
        <v>228</v>
      </c>
      <c r="I169" s="209"/>
      <c r="J169" s="210">
        <f>ROUND(I169*H169,2)</f>
        <v>0</v>
      </c>
      <c r="K169" s="206" t="s">
        <v>125</v>
      </c>
      <c r="L169" s="44"/>
      <c r="M169" s="211" t="s">
        <v>19</v>
      </c>
      <c r="N169" s="212" t="s">
        <v>42</v>
      </c>
      <c r="O169" s="84"/>
      <c r="P169" s="213">
        <f>O169*H169</f>
        <v>0</v>
      </c>
      <c r="Q169" s="213">
        <v>4.0000000000000003E-05</v>
      </c>
      <c r="R169" s="213">
        <f>Q169*H169</f>
        <v>0.0091200000000000014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126</v>
      </c>
      <c r="AT169" s="215" t="s">
        <v>121</v>
      </c>
      <c r="AU169" s="215" t="s">
        <v>81</v>
      </c>
      <c r="AY169" s="17" t="s">
        <v>118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79</v>
      </c>
      <c r="BK169" s="216">
        <f>ROUND(I169*H169,2)</f>
        <v>0</v>
      </c>
      <c r="BL169" s="17" t="s">
        <v>126</v>
      </c>
      <c r="BM169" s="215" t="s">
        <v>271</v>
      </c>
    </row>
    <row r="170" s="2" customFormat="1">
      <c r="A170" s="38"/>
      <c r="B170" s="39"/>
      <c r="C170" s="40"/>
      <c r="D170" s="217" t="s">
        <v>128</v>
      </c>
      <c r="E170" s="40"/>
      <c r="F170" s="218" t="s">
        <v>272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128</v>
      </c>
      <c r="AU170" s="17" t="s">
        <v>81</v>
      </c>
    </row>
    <row r="171" s="2" customFormat="1">
      <c r="A171" s="38"/>
      <c r="B171" s="39"/>
      <c r="C171" s="40"/>
      <c r="D171" s="222" t="s">
        <v>130</v>
      </c>
      <c r="E171" s="40"/>
      <c r="F171" s="223" t="s">
        <v>273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130</v>
      </c>
      <c r="AU171" s="17" t="s">
        <v>81</v>
      </c>
    </row>
    <row r="172" s="2" customFormat="1" ht="16.5" customHeight="1">
      <c r="A172" s="38"/>
      <c r="B172" s="39"/>
      <c r="C172" s="235" t="s">
        <v>274</v>
      </c>
      <c r="D172" s="235" t="s">
        <v>188</v>
      </c>
      <c r="E172" s="236" t="s">
        <v>275</v>
      </c>
      <c r="F172" s="237" t="s">
        <v>276</v>
      </c>
      <c r="G172" s="238" t="s">
        <v>153</v>
      </c>
      <c r="H172" s="239">
        <v>228</v>
      </c>
      <c r="I172" s="240"/>
      <c r="J172" s="241">
        <f>ROUND(I172*H172,2)</f>
        <v>0</v>
      </c>
      <c r="K172" s="237" t="s">
        <v>125</v>
      </c>
      <c r="L172" s="242"/>
      <c r="M172" s="243" t="s">
        <v>19</v>
      </c>
      <c r="N172" s="244" t="s">
        <v>42</v>
      </c>
      <c r="O172" s="84"/>
      <c r="P172" s="213">
        <f>O172*H172</f>
        <v>0</v>
      </c>
      <c r="Q172" s="213">
        <v>0.00029999999999999997</v>
      </c>
      <c r="R172" s="213">
        <f>Q172*H172</f>
        <v>0.068399999999999989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191</v>
      </c>
      <c r="AT172" s="215" t="s">
        <v>188</v>
      </c>
      <c r="AU172" s="215" t="s">
        <v>81</v>
      </c>
      <c r="AY172" s="17" t="s">
        <v>118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79</v>
      </c>
      <c r="BK172" s="216">
        <f>ROUND(I172*H172,2)</f>
        <v>0</v>
      </c>
      <c r="BL172" s="17" t="s">
        <v>126</v>
      </c>
      <c r="BM172" s="215" t="s">
        <v>277</v>
      </c>
    </row>
    <row r="173" s="2" customFormat="1">
      <c r="A173" s="38"/>
      <c r="B173" s="39"/>
      <c r="C173" s="40"/>
      <c r="D173" s="217" t="s">
        <v>128</v>
      </c>
      <c r="E173" s="40"/>
      <c r="F173" s="218" t="s">
        <v>276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128</v>
      </c>
      <c r="AU173" s="17" t="s">
        <v>81</v>
      </c>
    </row>
    <row r="174" s="2" customFormat="1" ht="16.5" customHeight="1">
      <c r="A174" s="38"/>
      <c r="B174" s="39"/>
      <c r="C174" s="204" t="s">
        <v>278</v>
      </c>
      <c r="D174" s="204" t="s">
        <v>121</v>
      </c>
      <c r="E174" s="205" t="s">
        <v>279</v>
      </c>
      <c r="F174" s="206" t="s">
        <v>280</v>
      </c>
      <c r="G174" s="207" t="s">
        <v>153</v>
      </c>
      <c r="H174" s="208">
        <v>113.40000000000001</v>
      </c>
      <c r="I174" s="209"/>
      <c r="J174" s="210">
        <f>ROUND(I174*H174,2)</f>
        <v>0</v>
      </c>
      <c r="K174" s="206" t="s">
        <v>125</v>
      </c>
      <c r="L174" s="44"/>
      <c r="M174" s="211" t="s">
        <v>19</v>
      </c>
      <c r="N174" s="212" t="s">
        <v>42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126</v>
      </c>
      <c r="AT174" s="215" t="s">
        <v>121</v>
      </c>
      <c r="AU174" s="215" t="s">
        <v>81</v>
      </c>
      <c r="AY174" s="17" t="s">
        <v>118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79</v>
      </c>
      <c r="BK174" s="216">
        <f>ROUND(I174*H174,2)</f>
        <v>0</v>
      </c>
      <c r="BL174" s="17" t="s">
        <v>126</v>
      </c>
      <c r="BM174" s="215" t="s">
        <v>281</v>
      </c>
    </row>
    <row r="175" s="2" customFormat="1">
      <c r="A175" s="38"/>
      <c r="B175" s="39"/>
      <c r="C175" s="40"/>
      <c r="D175" s="217" t="s">
        <v>128</v>
      </c>
      <c r="E175" s="40"/>
      <c r="F175" s="218" t="s">
        <v>282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128</v>
      </c>
      <c r="AU175" s="17" t="s">
        <v>81</v>
      </c>
    </row>
    <row r="176" s="2" customFormat="1">
      <c r="A176" s="38"/>
      <c r="B176" s="39"/>
      <c r="C176" s="40"/>
      <c r="D176" s="222" t="s">
        <v>130</v>
      </c>
      <c r="E176" s="40"/>
      <c r="F176" s="223" t="s">
        <v>283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130</v>
      </c>
      <c r="AU176" s="17" t="s">
        <v>81</v>
      </c>
    </row>
    <row r="177" s="2" customFormat="1" ht="16.5" customHeight="1">
      <c r="A177" s="38"/>
      <c r="B177" s="39"/>
      <c r="C177" s="204" t="s">
        <v>284</v>
      </c>
      <c r="D177" s="204" t="s">
        <v>121</v>
      </c>
      <c r="E177" s="205" t="s">
        <v>285</v>
      </c>
      <c r="F177" s="206" t="s">
        <v>286</v>
      </c>
      <c r="G177" s="207" t="s">
        <v>153</v>
      </c>
      <c r="H177" s="208">
        <v>53.659999999999997</v>
      </c>
      <c r="I177" s="209"/>
      <c r="J177" s="210">
        <f>ROUND(I177*H177,2)</f>
        <v>0</v>
      </c>
      <c r="K177" s="206" t="s">
        <v>125</v>
      </c>
      <c r="L177" s="44"/>
      <c r="M177" s="211" t="s">
        <v>19</v>
      </c>
      <c r="N177" s="212" t="s">
        <v>42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126</v>
      </c>
      <c r="AT177" s="215" t="s">
        <v>121</v>
      </c>
      <c r="AU177" s="215" t="s">
        <v>81</v>
      </c>
      <c r="AY177" s="17" t="s">
        <v>118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79</v>
      </c>
      <c r="BK177" s="216">
        <f>ROUND(I177*H177,2)</f>
        <v>0</v>
      </c>
      <c r="BL177" s="17" t="s">
        <v>126</v>
      </c>
      <c r="BM177" s="215" t="s">
        <v>287</v>
      </c>
    </row>
    <row r="178" s="2" customFormat="1">
      <c r="A178" s="38"/>
      <c r="B178" s="39"/>
      <c r="C178" s="40"/>
      <c r="D178" s="217" t="s">
        <v>128</v>
      </c>
      <c r="E178" s="40"/>
      <c r="F178" s="218" t="s">
        <v>288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128</v>
      </c>
      <c r="AU178" s="17" t="s">
        <v>81</v>
      </c>
    </row>
    <row r="179" s="2" customFormat="1">
      <c r="A179" s="38"/>
      <c r="B179" s="39"/>
      <c r="C179" s="40"/>
      <c r="D179" s="222" t="s">
        <v>130</v>
      </c>
      <c r="E179" s="40"/>
      <c r="F179" s="223" t="s">
        <v>289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130</v>
      </c>
      <c r="AU179" s="17" t="s">
        <v>81</v>
      </c>
    </row>
    <row r="180" s="12" customFormat="1" ht="22.8" customHeight="1">
      <c r="A180" s="12"/>
      <c r="B180" s="188"/>
      <c r="C180" s="189"/>
      <c r="D180" s="190" t="s">
        <v>70</v>
      </c>
      <c r="E180" s="202" t="s">
        <v>191</v>
      </c>
      <c r="F180" s="202" t="s">
        <v>290</v>
      </c>
      <c r="G180" s="189"/>
      <c r="H180" s="189"/>
      <c r="I180" s="192"/>
      <c r="J180" s="203">
        <f>BK180</f>
        <v>0</v>
      </c>
      <c r="K180" s="189"/>
      <c r="L180" s="194"/>
      <c r="M180" s="195"/>
      <c r="N180" s="196"/>
      <c r="O180" s="196"/>
      <c r="P180" s="197">
        <f>SUM(P181:P213)</f>
        <v>0</v>
      </c>
      <c r="Q180" s="196"/>
      <c r="R180" s="197">
        <f>SUM(R181:R213)</f>
        <v>6.5393500000000007</v>
      </c>
      <c r="S180" s="196"/>
      <c r="T180" s="198">
        <f>SUM(T181:T213)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9" t="s">
        <v>79</v>
      </c>
      <c r="AT180" s="200" t="s">
        <v>70</v>
      </c>
      <c r="AU180" s="200" t="s">
        <v>79</v>
      </c>
      <c r="AY180" s="199" t="s">
        <v>118</v>
      </c>
      <c r="BK180" s="201">
        <f>SUM(BK181:BK213)</f>
        <v>0</v>
      </c>
    </row>
    <row r="181" s="2" customFormat="1" ht="16.5" customHeight="1">
      <c r="A181" s="38"/>
      <c r="B181" s="39"/>
      <c r="C181" s="204" t="s">
        <v>291</v>
      </c>
      <c r="D181" s="204" t="s">
        <v>121</v>
      </c>
      <c r="E181" s="205" t="s">
        <v>292</v>
      </c>
      <c r="F181" s="206" t="s">
        <v>293</v>
      </c>
      <c r="G181" s="207" t="s">
        <v>294</v>
      </c>
      <c r="H181" s="208">
        <v>25</v>
      </c>
      <c r="I181" s="209"/>
      <c r="J181" s="210">
        <f>ROUND(I181*H181,2)</f>
        <v>0</v>
      </c>
      <c r="K181" s="206" t="s">
        <v>125</v>
      </c>
      <c r="L181" s="44"/>
      <c r="M181" s="211" t="s">
        <v>19</v>
      </c>
      <c r="N181" s="212" t="s">
        <v>42</v>
      </c>
      <c r="O181" s="84"/>
      <c r="P181" s="213">
        <f>O181*H181</f>
        <v>0</v>
      </c>
      <c r="Q181" s="213">
        <v>1.0000000000000001E-05</v>
      </c>
      <c r="R181" s="213">
        <f>Q181*H181</f>
        <v>0.00025000000000000001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126</v>
      </c>
      <c r="AT181" s="215" t="s">
        <v>121</v>
      </c>
      <c r="AU181" s="215" t="s">
        <v>81</v>
      </c>
      <c r="AY181" s="17" t="s">
        <v>118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79</v>
      </c>
      <c r="BK181" s="216">
        <f>ROUND(I181*H181,2)</f>
        <v>0</v>
      </c>
      <c r="BL181" s="17" t="s">
        <v>126</v>
      </c>
      <c r="BM181" s="215" t="s">
        <v>295</v>
      </c>
    </row>
    <row r="182" s="2" customFormat="1">
      <c r="A182" s="38"/>
      <c r="B182" s="39"/>
      <c r="C182" s="40"/>
      <c r="D182" s="217" t="s">
        <v>128</v>
      </c>
      <c r="E182" s="40"/>
      <c r="F182" s="218" t="s">
        <v>296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128</v>
      </c>
      <c r="AU182" s="17" t="s">
        <v>81</v>
      </c>
    </row>
    <row r="183" s="2" customFormat="1">
      <c r="A183" s="38"/>
      <c r="B183" s="39"/>
      <c r="C183" s="40"/>
      <c r="D183" s="222" t="s">
        <v>130</v>
      </c>
      <c r="E183" s="40"/>
      <c r="F183" s="223" t="s">
        <v>297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130</v>
      </c>
      <c r="AU183" s="17" t="s">
        <v>81</v>
      </c>
    </row>
    <row r="184" s="2" customFormat="1" ht="16.5" customHeight="1">
      <c r="A184" s="38"/>
      <c r="B184" s="39"/>
      <c r="C184" s="235" t="s">
        <v>298</v>
      </c>
      <c r="D184" s="235" t="s">
        <v>188</v>
      </c>
      <c r="E184" s="236" t="s">
        <v>299</v>
      </c>
      <c r="F184" s="237" t="s">
        <v>300</v>
      </c>
      <c r="G184" s="238" t="s">
        <v>301</v>
      </c>
      <c r="H184" s="239">
        <v>50</v>
      </c>
      <c r="I184" s="240"/>
      <c r="J184" s="241">
        <f>ROUND(I184*H184,2)</f>
        <v>0</v>
      </c>
      <c r="K184" s="237" t="s">
        <v>19</v>
      </c>
      <c r="L184" s="242"/>
      <c r="M184" s="243" t="s">
        <v>19</v>
      </c>
      <c r="N184" s="244" t="s">
        <v>42</v>
      </c>
      <c r="O184" s="84"/>
      <c r="P184" s="213">
        <f>O184*H184</f>
        <v>0</v>
      </c>
      <c r="Q184" s="213">
        <v>0.00329</v>
      </c>
      <c r="R184" s="213">
        <f>Q184*H184</f>
        <v>0.16450000000000001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191</v>
      </c>
      <c r="AT184" s="215" t="s">
        <v>188</v>
      </c>
      <c r="AU184" s="215" t="s">
        <v>81</v>
      </c>
      <c r="AY184" s="17" t="s">
        <v>118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79</v>
      </c>
      <c r="BK184" s="216">
        <f>ROUND(I184*H184,2)</f>
        <v>0</v>
      </c>
      <c r="BL184" s="17" t="s">
        <v>126</v>
      </c>
      <c r="BM184" s="215" t="s">
        <v>302</v>
      </c>
    </row>
    <row r="185" s="2" customFormat="1">
      <c r="A185" s="38"/>
      <c r="B185" s="39"/>
      <c r="C185" s="40"/>
      <c r="D185" s="217" t="s">
        <v>128</v>
      </c>
      <c r="E185" s="40"/>
      <c r="F185" s="218" t="s">
        <v>300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128</v>
      </c>
      <c r="AU185" s="17" t="s">
        <v>81</v>
      </c>
    </row>
    <row r="186" s="13" customFormat="1">
      <c r="A186" s="13"/>
      <c r="B186" s="224"/>
      <c r="C186" s="225"/>
      <c r="D186" s="217" t="s">
        <v>132</v>
      </c>
      <c r="E186" s="226" t="s">
        <v>19</v>
      </c>
      <c r="F186" s="227" t="s">
        <v>303</v>
      </c>
      <c r="G186" s="225"/>
      <c r="H186" s="228">
        <v>50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132</v>
      </c>
      <c r="AU186" s="234" t="s">
        <v>81</v>
      </c>
      <c r="AV186" s="13" t="s">
        <v>81</v>
      </c>
      <c r="AW186" s="13" t="s">
        <v>33</v>
      </c>
      <c r="AX186" s="13" t="s">
        <v>79</v>
      </c>
      <c r="AY186" s="234" t="s">
        <v>118</v>
      </c>
    </row>
    <row r="187" s="2" customFormat="1" ht="16.5" customHeight="1">
      <c r="A187" s="38"/>
      <c r="B187" s="39"/>
      <c r="C187" s="204" t="s">
        <v>7</v>
      </c>
      <c r="D187" s="204" t="s">
        <v>121</v>
      </c>
      <c r="E187" s="205" t="s">
        <v>304</v>
      </c>
      <c r="F187" s="206" t="s">
        <v>305</v>
      </c>
      <c r="G187" s="207" t="s">
        <v>301</v>
      </c>
      <c r="H187" s="208">
        <v>20</v>
      </c>
      <c r="I187" s="209"/>
      <c r="J187" s="210">
        <f>ROUND(I187*H187,2)</f>
        <v>0</v>
      </c>
      <c r="K187" s="206" t="s">
        <v>125</v>
      </c>
      <c r="L187" s="44"/>
      <c r="M187" s="211" t="s">
        <v>19</v>
      </c>
      <c r="N187" s="212" t="s">
        <v>42</v>
      </c>
      <c r="O187" s="84"/>
      <c r="P187" s="213">
        <f>O187*H187</f>
        <v>0</v>
      </c>
      <c r="Q187" s="213">
        <v>0.00010000000000000001</v>
      </c>
      <c r="R187" s="213">
        <f>Q187*H187</f>
        <v>0.002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126</v>
      </c>
      <c r="AT187" s="215" t="s">
        <v>121</v>
      </c>
      <c r="AU187" s="215" t="s">
        <v>81</v>
      </c>
      <c r="AY187" s="17" t="s">
        <v>118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79</v>
      </c>
      <c r="BK187" s="216">
        <f>ROUND(I187*H187,2)</f>
        <v>0</v>
      </c>
      <c r="BL187" s="17" t="s">
        <v>126</v>
      </c>
      <c r="BM187" s="215" t="s">
        <v>306</v>
      </c>
    </row>
    <row r="188" s="2" customFormat="1">
      <c r="A188" s="38"/>
      <c r="B188" s="39"/>
      <c r="C188" s="40"/>
      <c r="D188" s="217" t="s">
        <v>128</v>
      </c>
      <c r="E188" s="40"/>
      <c r="F188" s="218" t="s">
        <v>307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128</v>
      </c>
      <c r="AU188" s="17" t="s">
        <v>81</v>
      </c>
    </row>
    <row r="189" s="2" customFormat="1">
      <c r="A189" s="38"/>
      <c r="B189" s="39"/>
      <c r="C189" s="40"/>
      <c r="D189" s="222" t="s">
        <v>130</v>
      </c>
      <c r="E189" s="40"/>
      <c r="F189" s="223" t="s">
        <v>308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130</v>
      </c>
      <c r="AU189" s="17" t="s">
        <v>81</v>
      </c>
    </row>
    <row r="190" s="2" customFormat="1" ht="16.5" customHeight="1">
      <c r="A190" s="38"/>
      <c r="B190" s="39"/>
      <c r="C190" s="235" t="s">
        <v>309</v>
      </c>
      <c r="D190" s="235" t="s">
        <v>188</v>
      </c>
      <c r="E190" s="236" t="s">
        <v>310</v>
      </c>
      <c r="F190" s="237" t="s">
        <v>311</v>
      </c>
      <c r="G190" s="238" t="s">
        <v>301</v>
      </c>
      <c r="H190" s="239">
        <v>20</v>
      </c>
      <c r="I190" s="240"/>
      <c r="J190" s="241">
        <f>ROUND(I190*H190,2)</f>
        <v>0</v>
      </c>
      <c r="K190" s="237" t="s">
        <v>125</v>
      </c>
      <c r="L190" s="242"/>
      <c r="M190" s="243" t="s">
        <v>19</v>
      </c>
      <c r="N190" s="244" t="s">
        <v>42</v>
      </c>
      <c r="O190" s="84"/>
      <c r="P190" s="213">
        <f>O190*H190</f>
        <v>0</v>
      </c>
      <c r="Q190" s="213">
        <v>0.00232</v>
      </c>
      <c r="R190" s="213">
        <f>Q190*H190</f>
        <v>0.046399999999999997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191</v>
      </c>
      <c r="AT190" s="215" t="s">
        <v>188</v>
      </c>
      <c r="AU190" s="215" t="s">
        <v>81</v>
      </c>
      <c r="AY190" s="17" t="s">
        <v>118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79</v>
      </c>
      <c r="BK190" s="216">
        <f>ROUND(I190*H190,2)</f>
        <v>0</v>
      </c>
      <c r="BL190" s="17" t="s">
        <v>126</v>
      </c>
      <c r="BM190" s="215" t="s">
        <v>312</v>
      </c>
    </row>
    <row r="191" s="2" customFormat="1">
      <c r="A191" s="38"/>
      <c r="B191" s="39"/>
      <c r="C191" s="40"/>
      <c r="D191" s="217" t="s">
        <v>128</v>
      </c>
      <c r="E191" s="40"/>
      <c r="F191" s="218" t="s">
        <v>311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128</v>
      </c>
      <c r="AU191" s="17" t="s">
        <v>81</v>
      </c>
    </row>
    <row r="192" s="2" customFormat="1" ht="16.5" customHeight="1">
      <c r="A192" s="38"/>
      <c r="B192" s="39"/>
      <c r="C192" s="204" t="s">
        <v>313</v>
      </c>
      <c r="D192" s="204" t="s">
        <v>121</v>
      </c>
      <c r="E192" s="205" t="s">
        <v>314</v>
      </c>
      <c r="F192" s="206" t="s">
        <v>315</v>
      </c>
      <c r="G192" s="207" t="s">
        <v>301</v>
      </c>
      <c r="H192" s="208">
        <v>10</v>
      </c>
      <c r="I192" s="209"/>
      <c r="J192" s="210">
        <f>ROUND(I192*H192,2)</f>
        <v>0</v>
      </c>
      <c r="K192" s="206" t="s">
        <v>19</v>
      </c>
      <c r="L192" s="44"/>
      <c r="M192" s="211" t="s">
        <v>19</v>
      </c>
      <c r="N192" s="212" t="s">
        <v>42</v>
      </c>
      <c r="O192" s="84"/>
      <c r="P192" s="213">
        <f>O192*H192</f>
        <v>0</v>
      </c>
      <c r="Q192" s="213">
        <v>0.14494000000000001</v>
      </c>
      <c r="R192" s="213">
        <f>Q192*H192</f>
        <v>1.4494000000000002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126</v>
      </c>
      <c r="AT192" s="215" t="s">
        <v>121</v>
      </c>
      <c r="AU192" s="215" t="s">
        <v>81</v>
      </c>
      <c r="AY192" s="17" t="s">
        <v>118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79</v>
      </c>
      <c r="BK192" s="216">
        <f>ROUND(I192*H192,2)</f>
        <v>0</v>
      </c>
      <c r="BL192" s="17" t="s">
        <v>126</v>
      </c>
      <c r="BM192" s="215" t="s">
        <v>316</v>
      </c>
    </row>
    <row r="193" s="2" customFormat="1">
      <c r="A193" s="38"/>
      <c r="B193" s="39"/>
      <c r="C193" s="40"/>
      <c r="D193" s="217" t="s">
        <v>128</v>
      </c>
      <c r="E193" s="40"/>
      <c r="F193" s="218" t="s">
        <v>315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128</v>
      </c>
      <c r="AU193" s="17" t="s">
        <v>81</v>
      </c>
    </row>
    <row r="194" s="2" customFormat="1" ht="16.5" customHeight="1">
      <c r="A194" s="38"/>
      <c r="B194" s="39"/>
      <c r="C194" s="235" t="s">
        <v>317</v>
      </c>
      <c r="D194" s="235" t="s">
        <v>188</v>
      </c>
      <c r="E194" s="236" t="s">
        <v>318</v>
      </c>
      <c r="F194" s="237" t="s">
        <v>319</v>
      </c>
      <c r="G194" s="238" t="s">
        <v>301</v>
      </c>
      <c r="H194" s="239">
        <v>10</v>
      </c>
      <c r="I194" s="240"/>
      <c r="J194" s="241">
        <f>ROUND(I194*H194,2)</f>
        <v>0</v>
      </c>
      <c r="K194" s="237" t="s">
        <v>19</v>
      </c>
      <c r="L194" s="242"/>
      <c r="M194" s="243" t="s">
        <v>19</v>
      </c>
      <c r="N194" s="244" t="s">
        <v>42</v>
      </c>
      <c r="O194" s="84"/>
      <c r="P194" s="213">
        <f>O194*H194</f>
        <v>0</v>
      </c>
      <c r="Q194" s="213">
        <v>0.23200000000000001</v>
      </c>
      <c r="R194" s="213">
        <f>Q194*H194</f>
        <v>2.3200000000000003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191</v>
      </c>
      <c r="AT194" s="215" t="s">
        <v>188</v>
      </c>
      <c r="AU194" s="215" t="s">
        <v>81</v>
      </c>
      <c r="AY194" s="17" t="s">
        <v>118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79</v>
      </c>
      <c r="BK194" s="216">
        <f>ROUND(I194*H194,2)</f>
        <v>0</v>
      </c>
      <c r="BL194" s="17" t="s">
        <v>126</v>
      </c>
      <c r="BM194" s="215" t="s">
        <v>320</v>
      </c>
    </row>
    <row r="195" s="2" customFormat="1">
      <c r="A195" s="38"/>
      <c r="B195" s="39"/>
      <c r="C195" s="40"/>
      <c r="D195" s="217" t="s">
        <v>128</v>
      </c>
      <c r="E195" s="40"/>
      <c r="F195" s="218" t="s">
        <v>319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128</v>
      </c>
      <c r="AU195" s="17" t="s">
        <v>81</v>
      </c>
    </row>
    <row r="196" s="2" customFormat="1" ht="21.75" customHeight="1">
      <c r="A196" s="38"/>
      <c r="B196" s="39"/>
      <c r="C196" s="235" t="s">
        <v>321</v>
      </c>
      <c r="D196" s="235" t="s">
        <v>188</v>
      </c>
      <c r="E196" s="236" t="s">
        <v>322</v>
      </c>
      <c r="F196" s="237" t="s">
        <v>323</v>
      </c>
      <c r="G196" s="238" t="s">
        <v>301</v>
      </c>
      <c r="H196" s="239">
        <v>10</v>
      </c>
      <c r="I196" s="240"/>
      <c r="J196" s="241">
        <f>ROUND(I196*H196,2)</f>
        <v>0</v>
      </c>
      <c r="K196" s="237" t="s">
        <v>19</v>
      </c>
      <c r="L196" s="242"/>
      <c r="M196" s="243" t="s">
        <v>19</v>
      </c>
      <c r="N196" s="244" t="s">
        <v>42</v>
      </c>
      <c r="O196" s="84"/>
      <c r="P196" s="213">
        <f>O196*H196</f>
        <v>0</v>
      </c>
      <c r="Q196" s="213">
        <v>0.080000000000000002</v>
      </c>
      <c r="R196" s="213">
        <f>Q196*H196</f>
        <v>0.80000000000000004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191</v>
      </c>
      <c r="AT196" s="215" t="s">
        <v>188</v>
      </c>
      <c r="AU196" s="215" t="s">
        <v>81</v>
      </c>
      <c r="AY196" s="17" t="s">
        <v>118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79</v>
      </c>
      <c r="BK196" s="216">
        <f>ROUND(I196*H196,2)</f>
        <v>0</v>
      </c>
      <c r="BL196" s="17" t="s">
        <v>126</v>
      </c>
      <c r="BM196" s="215" t="s">
        <v>324</v>
      </c>
    </row>
    <row r="197" s="2" customFormat="1">
      <c r="A197" s="38"/>
      <c r="B197" s="39"/>
      <c r="C197" s="40"/>
      <c r="D197" s="217" t="s">
        <v>128</v>
      </c>
      <c r="E197" s="40"/>
      <c r="F197" s="218" t="s">
        <v>323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128</v>
      </c>
      <c r="AU197" s="17" t="s">
        <v>81</v>
      </c>
    </row>
    <row r="198" s="2" customFormat="1" ht="16.5" customHeight="1">
      <c r="A198" s="38"/>
      <c r="B198" s="39"/>
      <c r="C198" s="235" t="s">
        <v>325</v>
      </c>
      <c r="D198" s="235" t="s">
        <v>188</v>
      </c>
      <c r="E198" s="236" t="s">
        <v>326</v>
      </c>
      <c r="F198" s="237" t="s">
        <v>327</v>
      </c>
      <c r="G198" s="238" t="s">
        <v>301</v>
      </c>
      <c r="H198" s="239">
        <v>10</v>
      </c>
      <c r="I198" s="240"/>
      <c r="J198" s="241">
        <f>ROUND(I198*H198,2)</f>
        <v>0</v>
      </c>
      <c r="K198" s="237" t="s">
        <v>19</v>
      </c>
      <c r="L198" s="242"/>
      <c r="M198" s="243" t="s">
        <v>19</v>
      </c>
      <c r="N198" s="244" t="s">
        <v>42</v>
      </c>
      <c r="O198" s="84"/>
      <c r="P198" s="213">
        <f>O198*H198</f>
        <v>0</v>
      </c>
      <c r="Q198" s="213">
        <v>0.040000000000000001</v>
      </c>
      <c r="R198" s="213">
        <f>Q198*H198</f>
        <v>0.40000000000000002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191</v>
      </c>
      <c r="AT198" s="215" t="s">
        <v>188</v>
      </c>
      <c r="AU198" s="215" t="s">
        <v>81</v>
      </c>
      <c r="AY198" s="17" t="s">
        <v>118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79</v>
      </c>
      <c r="BK198" s="216">
        <f>ROUND(I198*H198,2)</f>
        <v>0</v>
      </c>
      <c r="BL198" s="17" t="s">
        <v>126</v>
      </c>
      <c r="BM198" s="215" t="s">
        <v>328</v>
      </c>
    </row>
    <row r="199" s="2" customFormat="1">
      <c r="A199" s="38"/>
      <c r="B199" s="39"/>
      <c r="C199" s="40"/>
      <c r="D199" s="217" t="s">
        <v>128</v>
      </c>
      <c r="E199" s="40"/>
      <c r="F199" s="218" t="s">
        <v>327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128</v>
      </c>
      <c r="AU199" s="17" t="s">
        <v>81</v>
      </c>
    </row>
    <row r="200" s="2" customFormat="1" ht="16.5" customHeight="1">
      <c r="A200" s="38"/>
      <c r="B200" s="39"/>
      <c r="C200" s="235" t="s">
        <v>329</v>
      </c>
      <c r="D200" s="235" t="s">
        <v>188</v>
      </c>
      <c r="E200" s="236" t="s">
        <v>330</v>
      </c>
      <c r="F200" s="237" t="s">
        <v>331</v>
      </c>
      <c r="G200" s="238" t="s">
        <v>301</v>
      </c>
      <c r="H200" s="239">
        <v>10</v>
      </c>
      <c r="I200" s="240"/>
      <c r="J200" s="241">
        <f>ROUND(I200*H200,2)</f>
        <v>0</v>
      </c>
      <c r="K200" s="237" t="s">
        <v>19</v>
      </c>
      <c r="L200" s="242"/>
      <c r="M200" s="243" t="s">
        <v>19</v>
      </c>
      <c r="N200" s="244" t="s">
        <v>42</v>
      </c>
      <c r="O200" s="84"/>
      <c r="P200" s="213">
        <f>O200*H200</f>
        <v>0</v>
      </c>
      <c r="Q200" s="213">
        <v>0.040000000000000001</v>
      </c>
      <c r="R200" s="213">
        <f>Q200*H200</f>
        <v>0.40000000000000002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191</v>
      </c>
      <c r="AT200" s="215" t="s">
        <v>188</v>
      </c>
      <c r="AU200" s="215" t="s">
        <v>81</v>
      </c>
      <c r="AY200" s="17" t="s">
        <v>118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79</v>
      </c>
      <c r="BK200" s="216">
        <f>ROUND(I200*H200,2)</f>
        <v>0</v>
      </c>
      <c r="BL200" s="17" t="s">
        <v>126</v>
      </c>
      <c r="BM200" s="215" t="s">
        <v>332</v>
      </c>
    </row>
    <row r="201" s="2" customFormat="1">
      <c r="A201" s="38"/>
      <c r="B201" s="39"/>
      <c r="C201" s="40"/>
      <c r="D201" s="217" t="s">
        <v>128</v>
      </c>
      <c r="E201" s="40"/>
      <c r="F201" s="218" t="s">
        <v>331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128</v>
      </c>
      <c r="AU201" s="17" t="s">
        <v>81</v>
      </c>
    </row>
    <row r="202" s="2" customFormat="1" ht="16.5" customHeight="1">
      <c r="A202" s="38"/>
      <c r="B202" s="39"/>
      <c r="C202" s="235" t="s">
        <v>333</v>
      </c>
      <c r="D202" s="235" t="s">
        <v>188</v>
      </c>
      <c r="E202" s="236" t="s">
        <v>334</v>
      </c>
      <c r="F202" s="237" t="s">
        <v>335</v>
      </c>
      <c r="G202" s="238" t="s">
        <v>301</v>
      </c>
      <c r="H202" s="239">
        <v>10</v>
      </c>
      <c r="I202" s="240"/>
      <c r="J202" s="241">
        <f>ROUND(I202*H202,2)</f>
        <v>0</v>
      </c>
      <c r="K202" s="237" t="s">
        <v>19</v>
      </c>
      <c r="L202" s="242"/>
      <c r="M202" s="243" t="s">
        <v>19</v>
      </c>
      <c r="N202" s="244" t="s">
        <v>42</v>
      </c>
      <c r="O202" s="84"/>
      <c r="P202" s="213">
        <f>O202*H202</f>
        <v>0</v>
      </c>
      <c r="Q202" s="213">
        <v>0.027</v>
      </c>
      <c r="R202" s="213">
        <f>Q202*H202</f>
        <v>0.27000000000000002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191</v>
      </c>
      <c r="AT202" s="215" t="s">
        <v>188</v>
      </c>
      <c r="AU202" s="215" t="s">
        <v>81</v>
      </c>
      <c r="AY202" s="17" t="s">
        <v>118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79</v>
      </c>
      <c r="BK202" s="216">
        <f>ROUND(I202*H202,2)</f>
        <v>0</v>
      </c>
      <c r="BL202" s="17" t="s">
        <v>126</v>
      </c>
      <c r="BM202" s="215" t="s">
        <v>336</v>
      </c>
    </row>
    <row r="203" s="2" customFormat="1">
      <c r="A203" s="38"/>
      <c r="B203" s="39"/>
      <c r="C203" s="40"/>
      <c r="D203" s="217" t="s">
        <v>128</v>
      </c>
      <c r="E203" s="40"/>
      <c r="F203" s="218" t="s">
        <v>335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128</v>
      </c>
      <c r="AU203" s="17" t="s">
        <v>81</v>
      </c>
    </row>
    <row r="204" s="2" customFormat="1" ht="16.5" customHeight="1">
      <c r="A204" s="38"/>
      <c r="B204" s="39"/>
      <c r="C204" s="204" t="s">
        <v>337</v>
      </c>
      <c r="D204" s="204" t="s">
        <v>121</v>
      </c>
      <c r="E204" s="205" t="s">
        <v>338</v>
      </c>
      <c r="F204" s="206" t="s">
        <v>339</v>
      </c>
      <c r="G204" s="207" t="s">
        <v>301</v>
      </c>
      <c r="H204" s="208">
        <v>10</v>
      </c>
      <c r="I204" s="209"/>
      <c r="J204" s="210">
        <f>ROUND(I204*H204,2)</f>
        <v>0</v>
      </c>
      <c r="K204" s="206" t="s">
        <v>19</v>
      </c>
      <c r="L204" s="44"/>
      <c r="M204" s="211" t="s">
        <v>19</v>
      </c>
      <c r="N204" s="212" t="s">
        <v>42</v>
      </c>
      <c r="O204" s="84"/>
      <c r="P204" s="213">
        <f>O204*H204</f>
        <v>0</v>
      </c>
      <c r="Q204" s="213">
        <v>0.0046800000000000001</v>
      </c>
      <c r="R204" s="213">
        <f>Q204*H204</f>
        <v>0.046800000000000001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126</v>
      </c>
      <c r="AT204" s="215" t="s">
        <v>121</v>
      </c>
      <c r="AU204" s="215" t="s">
        <v>81</v>
      </c>
      <c r="AY204" s="17" t="s">
        <v>118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79</v>
      </c>
      <c r="BK204" s="216">
        <f>ROUND(I204*H204,2)</f>
        <v>0</v>
      </c>
      <c r="BL204" s="17" t="s">
        <v>126</v>
      </c>
      <c r="BM204" s="215" t="s">
        <v>340</v>
      </c>
    </row>
    <row r="205" s="2" customFormat="1">
      <c r="A205" s="38"/>
      <c r="B205" s="39"/>
      <c r="C205" s="40"/>
      <c r="D205" s="217" t="s">
        <v>128</v>
      </c>
      <c r="E205" s="40"/>
      <c r="F205" s="218" t="s">
        <v>341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128</v>
      </c>
      <c r="AU205" s="17" t="s">
        <v>81</v>
      </c>
    </row>
    <row r="206" s="2" customFormat="1" ht="16.5" customHeight="1">
      <c r="A206" s="38"/>
      <c r="B206" s="39"/>
      <c r="C206" s="235" t="s">
        <v>342</v>
      </c>
      <c r="D206" s="235" t="s">
        <v>188</v>
      </c>
      <c r="E206" s="236" t="s">
        <v>343</v>
      </c>
      <c r="F206" s="237" t="s">
        <v>344</v>
      </c>
      <c r="G206" s="238" t="s">
        <v>301</v>
      </c>
      <c r="H206" s="239">
        <v>10</v>
      </c>
      <c r="I206" s="240"/>
      <c r="J206" s="241">
        <f>ROUND(I206*H206,2)</f>
        <v>0</v>
      </c>
      <c r="K206" s="237" t="s">
        <v>19</v>
      </c>
      <c r="L206" s="242"/>
      <c r="M206" s="243" t="s">
        <v>19</v>
      </c>
      <c r="N206" s="244" t="s">
        <v>42</v>
      </c>
      <c r="O206" s="84"/>
      <c r="P206" s="213">
        <f>O206*H206</f>
        <v>0</v>
      </c>
      <c r="Q206" s="213">
        <v>0.059999999999999998</v>
      </c>
      <c r="R206" s="213">
        <f>Q206*H206</f>
        <v>0.59999999999999998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191</v>
      </c>
      <c r="AT206" s="215" t="s">
        <v>188</v>
      </c>
      <c r="AU206" s="215" t="s">
        <v>81</v>
      </c>
      <c r="AY206" s="17" t="s">
        <v>118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79</v>
      </c>
      <c r="BK206" s="216">
        <f>ROUND(I206*H206,2)</f>
        <v>0</v>
      </c>
      <c r="BL206" s="17" t="s">
        <v>126</v>
      </c>
      <c r="BM206" s="215" t="s">
        <v>345</v>
      </c>
    </row>
    <row r="207" s="2" customFormat="1">
      <c r="A207" s="38"/>
      <c r="B207" s="39"/>
      <c r="C207" s="40"/>
      <c r="D207" s="217" t="s">
        <v>128</v>
      </c>
      <c r="E207" s="40"/>
      <c r="F207" s="218" t="s">
        <v>344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128</v>
      </c>
      <c r="AU207" s="17" t="s">
        <v>81</v>
      </c>
    </row>
    <row r="208" s="2" customFormat="1" ht="16.5" customHeight="1">
      <c r="A208" s="38"/>
      <c r="B208" s="39"/>
      <c r="C208" s="235" t="s">
        <v>346</v>
      </c>
      <c r="D208" s="235" t="s">
        <v>188</v>
      </c>
      <c r="E208" s="236" t="s">
        <v>347</v>
      </c>
      <c r="F208" s="237" t="s">
        <v>348</v>
      </c>
      <c r="G208" s="238" t="s">
        <v>301</v>
      </c>
      <c r="H208" s="239">
        <v>10</v>
      </c>
      <c r="I208" s="240"/>
      <c r="J208" s="241">
        <f>ROUND(I208*H208,2)</f>
        <v>0</v>
      </c>
      <c r="K208" s="237" t="s">
        <v>19</v>
      </c>
      <c r="L208" s="242"/>
      <c r="M208" s="243" t="s">
        <v>19</v>
      </c>
      <c r="N208" s="244" t="s">
        <v>42</v>
      </c>
      <c r="O208" s="84"/>
      <c r="P208" s="213">
        <f>O208*H208</f>
        <v>0</v>
      </c>
      <c r="Q208" s="213">
        <v>0.0040000000000000001</v>
      </c>
      <c r="R208" s="213">
        <f>Q208*H208</f>
        <v>0.040000000000000001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191</v>
      </c>
      <c r="AT208" s="215" t="s">
        <v>188</v>
      </c>
      <c r="AU208" s="215" t="s">
        <v>81</v>
      </c>
      <c r="AY208" s="17" t="s">
        <v>118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79</v>
      </c>
      <c r="BK208" s="216">
        <f>ROUND(I208*H208,2)</f>
        <v>0</v>
      </c>
      <c r="BL208" s="17" t="s">
        <v>126</v>
      </c>
      <c r="BM208" s="215" t="s">
        <v>349</v>
      </c>
    </row>
    <row r="209" s="2" customFormat="1">
      <c r="A209" s="38"/>
      <c r="B209" s="39"/>
      <c r="C209" s="40"/>
      <c r="D209" s="217" t="s">
        <v>128</v>
      </c>
      <c r="E209" s="40"/>
      <c r="F209" s="218" t="s">
        <v>348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128</v>
      </c>
      <c r="AU209" s="17" t="s">
        <v>81</v>
      </c>
    </row>
    <row r="210" s="2" customFormat="1" ht="16.5" customHeight="1">
      <c r="A210" s="38"/>
      <c r="B210" s="39"/>
      <c r="C210" s="204" t="s">
        <v>350</v>
      </c>
      <c r="D210" s="204" t="s">
        <v>121</v>
      </c>
      <c r="E210" s="205" t="s">
        <v>351</v>
      </c>
      <c r="F210" s="206" t="s">
        <v>352</v>
      </c>
      <c r="G210" s="207" t="s">
        <v>353</v>
      </c>
      <c r="H210" s="208">
        <v>10</v>
      </c>
      <c r="I210" s="209"/>
      <c r="J210" s="210">
        <f>ROUND(I210*H210,2)</f>
        <v>0</v>
      </c>
      <c r="K210" s="206" t="s">
        <v>19</v>
      </c>
      <c r="L210" s="44"/>
      <c r="M210" s="211" t="s">
        <v>19</v>
      </c>
      <c r="N210" s="212" t="s">
        <v>42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126</v>
      </c>
      <c r="AT210" s="215" t="s">
        <v>121</v>
      </c>
      <c r="AU210" s="215" t="s">
        <v>81</v>
      </c>
      <c r="AY210" s="17" t="s">
        <v>118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79</v>
      </c>
      <c r="BK210" s="216">
        <f>ROUND(I210*H210,2)</f>
        <v>0</v>
      </c>
      <c r="BL210" s="17" t="s">
        <v>126</v>
      </c>
      <c r="BM210" s="215" t="s">
        <v>354</v>
      </c>
    </row>
    <row r="211" s="2" customFormat="1">
      <c r="A211" s="38"/>
      <c r="B211" s="39"/>
      <c r="C211" s="40"/>
      <c r="D211" s="217" t="s">
        <v>128</v>
      </c>
      <c r="E211" s="40"/>
      <c r="F211" s="218" t="s">
        <v>352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128</v>
      </c>
      <c r="AU211" s="17" t="s">
        <v>81</v>
      </c>
    </row>
    <row r="212" s="2" customFormat="1" ht="16.5" customHeight="1">
      <c r="A212" s="38"/>
      <c r="B212" s="39"/>
      <c r="C212" s="204" t="s">
        <v>355</v>
      </c>
      <c r="D212" s="204" t="s">
        <v>121</v>
      </c>
      <c r="E212" s="205" t="s">
        <v>356</v>
      </c>
      <c r="F212" s="206" t="s">
        <v>357</v>
      </c>
      <c r="G212" s="207" t="s">
        <v>358</v>
      </c>
      <c r="H212" s="208">
        <v>8</v>
      </c>
      <c r="I212" s="209"/>
      <c r="J212" s="210">
        <f>ROUND(I212*H212,2)</f>
        <v>0</v>
      </c>
      <c r="K212" s="206" t="s">
        <v>19</v>
      </c>
      <c r="L212" s="44"/>
      <c r="M212" s="211" t="s">
        <v>19</v>
      </c>
      <c r="N212" s="212" t="s">
        <v>42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126</v>
      </c>
      <c r="AT212" s="215" t="s">
        <v>121</v>
      </c>
      <c r="AU212" s="215" t="s">
        <v>81</v>
      </c>
      <c r="AY212" s="17" t="s">
        <v>118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79</v>
      </c>
      <c r="BK212" s="216">
        <f>ROUND(I212*H212,2)</f>
        <v>0</v>
      </c>
      <c r="BL212" s="17" t="s">
        <v>126</v>
      </c>
      <c r="BM212" s="215" t="s">
        <v>359</v>
      </c>
    </row>
    <row r="213" s="2" customFormat="1">
      <c r="A213" s="38"/>
      <c r="B213" s="39"/>
      <c r="C213" s="40"/>
      <c r="D213" s="217" t="s">
        <v>128</v>
      </c>
      <c r="E213" s="40"/>
      <c r="F213" s="218" t="s">
        <v>357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128</v>
      </c>
      <c r="AU213" s="17" t="s">
        <v>81</v>
      </c>
    </row>
    <row r="214" s="12" customFormat="1" ht="22.8" customHeight="1">
      <c r="A214" s="12"/>
      <c r="B214" s="188"/>
      <c r="C214" s="189"/>
      <c r="D214" s="190" t="s">
        <v>70</v>
      </c>
      <c r="E214" s="202" t="s">
        <v>249</v>
      </c>
      <c r="F214" s="202" t="s">
        <v>360</v>
      </c>
      <c r="G214" s="189"/>
      <c r="H214" s="189"/>
      <c r="I214" s="192"/>
      <c r="J214" s="203">
        <f>BK214</f>
        <v>0</v>
      </c>
      <c r="K214" s="189"/>
      <c r="L214" s="194"/>
      <c r="M214" s="195"/>
      <c r="N214" s="196"/>
      <c r="O214" s="196"/>
      <c r="P214" s="197">
        <f>SUM(P215:P311)</f>
        <v>0</v>
      </c>
      <c r="Q214" s="196"/>
      <c r="R214" s="197">
        <f>SUM(R215:R311)</f>
        <v>293.24788000000001</v>
      </c>
      <c r="S214" s="196"/>
      <c r="T214" s="198">
        <f>SUM(T215:T311)</f>
        <v>2262.0530000000003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9" t="s">
        <v>79</v>
      </c>
      <c r="AT214" s="200" t="s">
        <v>70</v>
      </c>
      <c r="AU214" s="200" t="s">
        <v>79</v>
      </c>
      <c r="AY214" s="199" t="s">
        <v>118</v>
      </c>
      <c r="BK214" s="201">
        <f>SUM(BK215:BK311)</f>
        <v>0</v>
      </c>
    </row>
    <row r="215" s="2" customFormat="1" ht="16.5" customHeight="1">
      <c r="A215" s="38"/>
      <c r="B215" s="39"/>
      <c r="C215" s="204" t="s">
        <v>361</v>
      </c>
      <c r="D215" s="204" t="s">
        <v>121</v>
      </c>
      <c r="E215" s="205" t="s">
        <v>362</v>
      </c>
      <c r="F215" s="206" t="s">
        <v>363</v>
      </c>
      <c r="G215" s="207" t="s">
        <v>153</v>
      </c>
      <c r="H215" s="208">
        <v>24</v>
      </c>
      <c r="I215" s="209"/>
      <c r="J215" s="210">
        <f>ROUND(I215*H215,2)</f>
        <v>0</v>
      </c>
      <c r="K215" s="206" t="s">
        <v>125</v>
      </c>
      <c r="L215" s="44"/>
      <c r="M215" s="211" t="s">
        <v>19</v>
      </c>
      <c r="N215" s="212" t="s">
        <v>42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0.28100000000000003</v>
      </c>
      <c r="T215" s="214">
        <f>S215*H215</f>
        <v>6.7440000000000007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126</v>
      </c>
      <c r="AT215" s="215" t="s">
        <v>121</v>
      </c>
      <c r="AU215" s="215" t="s">
        <v>81</v>
      </c>
      <c r="AY215" s="17" t="s">
        <v>118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79</v>
      </c>
      <c r="BK215" s="216">
        <f>ROUND(I215*H215,2)</f>
        <v>0</v>
      </c>
      <c r="BL215" s="17" t="s">
        <v>126</v>
      </c>
      <c r="BM215" s="215" t="s">
        <v>364</v>
      </c>
    </row>
    <row r="216" s="2" customFormat="1">
      <c r="A216" s="38"/>
      <c r="B216" s="39"/>
      <c r="C216" s="40"/>
      <c r="D216" s="217" t="s">
        <v>128</v>
      </c>
      <c r="E216" s="40"/>
      <c r="F216" s="218" t="s">
        <v>365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128</v>
      </c>
      <c r="AU216" s="17" t="s">
        <v>81</v>
      </c>
    </row>
    <row r="217" s="2" customFormat="1">
      <c r="A217" s="38"/>
      <c r="B217" s="39"/>
      <c r="C217" s="40"/>
      <c r="D217" s="222" t="s">
        <v>130</v>
      </c>
      <c r="E217" s="40"/>
      <c r="F217" s="223" t="s">
        <v>366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130</v>
      </c>
      <c r="AU217" s="17" t="s">
        <v>81</v>
      </c>
    </row>
    <row r="218" s="2" customFormat="1" ht="16.5" customHeight="1">
      <c r="A218" s="38"/>
      <c r="B218" s="39"/>
      <c r="C218" s="204" t="s">
        <v>367</v>
      </c>
      <c r="D218" s="204" t="s">
        <v>121</v>
      </c>
      <c r="E218" s="205" t="s">
        <v>368</v>
      </c>
      <c r="F218" s="206" t="s">
        <v>369</v>
      </c>
      <c r="G218" s="207" t="s">
        <v>153</v>
      </c>
      <c r="H218" s="208">
        <v>517</v>
      </c>
      <c r="I218" s="209"/>
      <c r="J218" s="210">
        <f>ROUND(I218*H218,2)</f>
        <v>0</v>
      </c>
      <c r="K218" s="206" t="s">
        <v>125</v>
      </c>
      <c r="L218" s="44"/>
      <c r="M218" s="211" t="s">
        <v>19</v>
      </c>
      <c r="N218" s="212" t="s">
        <v>42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0.26000000000000001</v>
      </c>
      <c r="T218" s="214">
        <f>S218*H218</f>
        <v>134.42000000000002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126</v>
      </c>
      <c r="AT218" s="215" t="s">
        <v>121</v>
      </c>
      <c r="AU218" s="215" t="s">
        <v>81</v>
      </c>
      <c r="AY218" s="17" t="s">
        <v>118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79</v>
      </c>
      <c r="BK218" s="216">
        <f>ROUND(I218*H218,2)</f>
        <v>0</v>
      </c>
      <c r="BL218" s="17" t="s">
        <v>126</v>
      </c>
      <c r="BM218" s="215" t="s">
        <v>370</v>
      </c>
    </row>
    <row r="219" s="2" customFormat="1">
      <c r="A219" s="38"/>
      <c r="B219" s="39"/>
      <c r="C219" s="40"/>
      <c r="D219" s="217" t="s">
        <v>128</v>
      </c>
      <c r="E219" s="40"/>
      <c r="F219" s="218" t="s">
        <v>371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128</v>
      </c>
      <c r="AU219" s="17" t="s">
        <v>81</v>
      </c>
    </row>
    <row r="220" s="2" customFormat="1">
      <c r="A220" s="38"/>
      <c r="B220" s="39"/>
      <c r="C220" s="40"/>
      <c r="D220" s="222" t="s">
        <v>130</v>
      </c>
      <c r="E220" s="40"/>
      <c r="F220" s="223" t="s">
        <v>372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130</v>
      </c>
      <c r="AU220" s="17" t="s">
        <v>81</v>
      </c>
    </row>
    <row r="221" s="2" customFormat="1" ht="16.5" customHeight="1">
      <c r="A221" s="38"/>
      <c r="B221" s="39"/>
      <c r="C221" s="204" t="s">
        <v>373</v>
      </c>
      <c r="D221" s="204" t="s">
        <v>121</v>
      </c>
      <c r="E221" s="205" t="s">
        <v>374</v>
      </c>
      <c r="F221" s="206" t="s">
        <v>375</v>
      </c>
      <c r="G221" s="207" t="s">
        <v>153</v>
      </c>
      <c r="H221" s="208">
        <v>541</v>
      </c>
      <c r="I221" s="209"/>
      <c r="J221" s="210">
        <f>ROUND(I221*H221,2)</f>
        <v>0</v>
      </c>
      <c r="K221" s="206" t="s">
        <v>125</v>
      </c>
      <c r="L221" s="44"/>
      <c r="M221" s="211" t="s">
        <v>19</v>
      </c>
      <c r="N221" s="212" t="s">
        <v>42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0.28999999999999998</v>
      </c>
      <c r="T221" s="214">
        <f>S221*H221</f>
        <v>156.88999999999999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126</v>
      </c>
      <c r="AT221" s="215" t="s">
        <v>121</v>
      </c>
      <c r="AU221" s="215" t="s">
        <v>81</v>
      </c>
      <c r="AY221" s="17" t="s">
        <v>118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79</v>
      </c>
      <c r="BK221" s="216">
        <f>ROUND(I221*H221,2)</f>
        <v>0</v>
      </c>
      <c r="BL221" s="17" t="s">
        <v>126</v>
      </c>
      <c r="BM221" s="215" t="s">
        <v>376</v>
      </c>
    </row>
    <row r="222" s="2" customFormat="1">
      <c r="A222" s="38"/>
      <c r="B222" s="39"/>
      <c r="C222" s="40"/>
      <c r="D222" s="217" t="s">
        <v>128</v>
      </c>
      <c r="E222" s="40"/>
      <c r="F222" s="218" t="s">
        <v>377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128</v>
      </c>
      <c r="AU222" s="17" t="s">
        <v>81</v>
      </c>
    </row>
    <row r="223" s="2" customFormat="1">
      <c r="A223" s="38"/>
      <c r="B223" s="39"/>
      <c r="C223" s="40"/>
      <c r="D223" s="222" t="s">
        <v>130</v>
      </c>
      <c r="E223" s="40"/>
      <c r="F223" s="223" t="s">
        <v>378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130</v>
      </c>
      <c r="AU223" s="17" t="s">
        <v>81</v>
      </c>
    </row>
    <row r="224" s="13" customFormat="1">
      <c r="A224" s="13"/>
      <c r="B224" s="224"/>
      <c r="C224" s="225"/>
      <c r="D224" s="217" t="s">
        <v>132</v>
      </c>
      <c r="E224" s="226" t="s">
        <v>19</v>
      </c>
      <c r="F224" s="227" t="s">
        <v>379</v>
      </c>
      <c r="G224" s="225"/>
      <c r="H224" s="228">
        <v>541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132</v>
      </c>
      <c r="AU224" s="234" t="s">
        <v>81</v>
      </c>
      <c r="AV224" s="13" t="s">
        <v>81</v>
      </c>
      <c r="AW224" s="13" t="s">
        <v>33</v>
      </c>
      <c r="AX224" s="13" t="s">
        <v>79</v>
      </c>
      <c r="AY224" s="234" t="s">
        <v>118</v>
      </c>
    </row>
    <row r="225" s="2" customFormat="1" ht="21.75" customHeight="1">
      <c r="A225" s="38"/>
      <c r="B225" s="39"/>
      <c r="C225" s="204" t="s">
        <v>380</v>
      </c>
      <c r="D225" s="204" t="s">
        <v>121</v>
      </c>
      <c r="E225" s="205" t="s">
        <v>381</v>
      </c>
      <c r="F225" s="206" t="s">
        <v>382</v>
      </c>
      <c r="G225" s="207" t="s">
        <v>153</v>
      </c>
      <c r="H225" s="208">
        <v>150</v>
      </c>
      <c r="I225" s="209"/>
      <c r="J225" s="210">
        <f>ROUND(I225*H225,2)</f>
        <v>0</v>
      </c>
      <c r="K225" s="206" t="s">
        <v>125</v>
      </c>
      <c r="L225" s="44"/>
      <c r="M225" s="211" t="s">
        <v>19</v>
      </c>
      <c r="N225" s="212" t="s">
        <v>42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0.29499999999999998</v>
      </c>
      <c r="T225" s="214">
        <f>S225*H225</f>
        <v>44.25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126</v>
      </c>
      <c r="AT225" s="215" t="s">
        <v>121</v>
      </c>
      <c r="AU225" s="215" t="s">
        <v>81</v>
      </c>
      <c r="AY225" s="17" t="s">
        <v>118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79</v>
      </c>
      <c r="BK225" s="216">
        <f>ROUND(I225*H225,2)</f>
        <v>0</v>
      </c>
      <c r="BL225" s="17" t="s">
        <v>126</v>
      </c>
      <c r="BM225" s="215" t="s">
        <v>383</v>
      </c>
    </row>
    <row r="226" s="2" customFormat="1">
      <c r="A226" s="38"/>
      <c r="B226" s="39"/>
      <c r="C226" s="40"/>
      <c r="D226" s="217" t="s">
        <v>128</v>
      </c>
      <c r="E226" s="40"/>
      <c r="F226" s="218" t="s">
        <v>384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128</v>
      </c>
      <c r="AU226" s="17" t="s">
        <v>81</v>
      </c>
    </row>
    <row r="227" s="2" customFormat="1">
      <c r="A227" s="38"/>
      <c r="B227" s="39"/>
      <c r="C227" s="40"/>
      <c r="D227" s="222" t="s">
        <v>130</v>
      </c>
      <c r="E227" s="40"/>
      <c r="F227" s="223" t="s">
        <v>385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130</v>
      </c>
      <c r="AU227" s="17" t="s">
        <v>81</v>
      </c>
    </row>
    <row r="228" s="2" customFormat="1" ht="16.5" customHeight="1">
      <c r="A228" s="38"/>
      <c r="B228" s="39"/>
      <c r="C228" s="204" t="s">
        <v>386</v>
      </c>
      <c r="D228" s="204" t="s">
        <v>121</v>
      </c>
      <c r="E228" s="205" t="s">
        <v>387</v>
      </c>
      <c r="F228" s="206" t="s">
        <v>388</v>
      </c>
      <c r="G228" s="207" t="s">
        <v>153</v>
      </c>
      <c r="H228" s="208">
        <v>1113</v>
      </c>
      <c r="I228" s="209"/>
      <c r="J228" s="210">
        <f>ROUND(I228*H228,2)</f>
        <v>0</v>
      </c>
      <c r="K228" s="206" t="s">
        <v>125</v>
      </c>
      <c r="L228" s="44"/>
      <c r="M228" s="211" t="s">
        <v>19</v>
      </c>
      <c r="N228" s="212" t="s">
        <v>42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0.505</v>
      </c>
      <c r="T228" s="214">
        <f>S228*H228</f>
        <v>562.06500000000005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126</v>
      </c>
      <c r="AT228" s="215" t="s">
        <v>121</v>
      </c>
      <c r="AU228" s="215" t="s">
        <v>81</v>
      </c>
      <c r="AY228" s="17" t="s">
        <v>118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79</v>
      </c>
      <c r="BK228" s="216">
        <f>ROUND(I228*H228,2)</f>
        <v>0</v>
      </c>
      <c r="BL228" s="17" t="s">
        <v>126</v>
      </c>
      <c r="BM228" s="215" t="s">
        <v>389</v>
      </c>
    </row>
    <row r="229" s="2" customFormat="1">
      <c r="A229" s="38"/>
      <c r="B229" s="39"/>
      <c r="C229" s="40"/>
      <c r="D229" s="217" t="s">
        <v>128</v>
      </c>
      <c r="E229" s="40"/>
      <c r="F229" s="218" t="s">
        <v>390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128</v>
      </c>
      <c r="AU229" s="17" t="s">
        <v>81</v>
      </c>
    </row>
    <row r="230" s="2" customFormat="1">
      <c r="A230" s="38"/>
      <c r="B230" s="39"/>
      <c r="C230" s="40"/>
      <c r="D230" s="222" t="s">
        <v>130</v>
      </c>
      <c r="E230" s="40"/>
      <c r="F230" s="223" t="s">
        <v>391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130</v>
      </c>
      <c r="AU230" s="17" t="s">
        <v>81</v>
      </c>
    </row>
    <row r="231" s="13" customFormat="1">
      <c r="A231" s="13"/>
      <c r="B231" s="224"/>
      <c r="C231" s="225"/>
      <c r="D231" s="217" t="s">
        <v>132</v>
      </c>
      <c r="E231" s="226" t="s">
        <v>19</v>
      </c>
      <c r="F231" s="227" t="s">
        <v>392</v>
      </c>
      <c r="G231" s="225"/>
      <c r="H231" s="228">
        <v>1113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132</v>
      </c>
      <c r="AU231" s="234" t="s">
        <v>81</v>
      </c>
      <c r="AV231" s="13" t="s">
        <v>81</v>
      </c>
      <c r="AW231" s="13" t="s">
        <v>33</v>
      </c>
      <c r="AX231" s="13" t="s">
        <v>79</v>
      </c>
      <c r="AY231" s="234" t="s">
        <v>118</v>
      </c>
    </row>
    <row r="232" s="2" customFormat="1" ht="16.5" customHeight="1">
      <c r="A232" s="38"/>
      <c r="B232" s="39"/>
      <c r="C232" s="204" t="s">
        <v>393</v>
      </c>
      <c r="D232" s="204" t="s">
        <v>121</v>
      </c>
      <c r="E232" s="205" t="s">
        <v>394</v>
      </c>
      <c r="F232" s="206" t="s">
        <v>395</v>
      </c>
      <c r="G232" s="207" t="s">
        <v>153</v>
      </c>
      <c r="H232" s="208">
        <v>1263</v>
      </c>
      <c r="I232" s="209"/>
      <c r="J232" s="210">
        <f>ROUND(I232*H232,2)</f>
        <v>0</v>
      </c>
      <c r="K232" s="206" t="s">
        <v>125</v>
      </c>
      <c r="L232" s="44"/>
      <c r="M232" s="211" t="s">
        <v>19</v>
      </c>
      <c r="N232" s="212" t="s">
        <v>42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0.57999999999999996</v>
      </c>
      <c r="T232" s="214">
        <f>S232*H232</f>
        <v>732.53999999999996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126</v>
      </c>
      <c r="AT232" s="215" t="s">
        <v>121</v>
      </c>
      <c r="AU232" s="215" t="s">
        <v>81</v>
      </c>
      <c r="AY232" s="17" t="s">
        <v>118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79</v>
      </c>
      <c r="BK232" s="216">
        <f>ROUND(I232*H232,2)</f>
        <v>0</v>
      </c>
      <c r="BL232" s="17" t="s">
        <v>126</v>
      </c>
      <c r="BM232" s="215" t="s">
        <v>396</v>
      </c>
    </row>
    <row r="233" s="2" customFormat="1">
      <c r="A233" s="38"/>
      <c r="B233" s="39"/>
      <c r="C233" s="40"/>
      <c r="D233" s="217" t="s">
        <v>128</v>
      </c>
      <c r="E233" s="40"/>
      <c r="F233" s="218" t="s">
        <v>397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128</v>
      </c>
      <c r="AU233" s="17" t="s">
        <v>81</v>
      </c>
    </row>
    <row r="234" s="2" customFormat="1">
      <c r="A234" s="38"/>
      <c r="B234" s="39"/>
      <c r="C234" s="40"/>
      <c r="D234" s="222" t="s">
        <v>130</v>
      </c>
      <c r="E234" s="40"/>
      <c r="F234" s="223" t="s">
        <v>398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130</v>
      </c>
      <c r="AU234" s="17" t="s">
        <v>81</v>
      </c>
    </row>
    <row r="235" s="13" customFormat="1">
      <c r="A235" s="13"/>
      <c r="B235" s="224"/>
      <c r="C235" s="225"/>
      <c r="D235" s="217" t="s">
        <v>132</v>
      </c>
      <c r="E235" s="226" t="s">
        <v>19</v>
      </c>
      <c r="F235" s="227" t="s">
        <v>399</v>
      </c>
      <c r="G235" s="225"/>
      <c r="H235" s="228">
        <v>1263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132</v>
      </c>
      <c r="AU235" s="234" t="s">
        <v>81</v>
      </c>
      <c r="AV235" s="13" t="s">
        <v>81</v>
      </c>
      <c r="AW235" s="13" t="s">
        <v>33</v>
      </c>
      <c r="AX235" s="13" t="s">
        <v>79</v>
      </c>
      <c r="AY235" s="234" t="s">
        <v>118</v>
      </c>
    </row>
    <row r="236" s="2" customFormat="1" ht="16.5" customHeight="1">
      <c r="A236" s="38"/>
      <c r="B236" s="39"/>
      <c r="C236" s="204" t="s">
        <v>400</v>
      </c>
      <c r="D236" s="204" t="s">
        <v>121</v>
      </c>
      <c r="E236" s="205" t="s">
        <v>401</v>
      </c>
      <c r="F236" s="206" t="s">
        <v>402</v>
      </c>
      <c r="G236" s="207" t="s">
        <v>153</v>
      </c>
      <c r="H236" s="208">
        <v>1113</v>
      </c>
      <c r="I236" s="209"/>
      <c r="J236" s="210">
        <f>ROUND(I236*H236,2)</f>
        <v>0</v>
      </c>
      <c r="K236" s="206" t="s">
        <v>125</v>
      </c>
      <c r="L236" s="44"/>
      <c r="M236" s="211" t="s">
        <v>19</v>
      </c>
      <c r="N236" s="212" t="s">
        <v>42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0.45000000000000001</v>
      </c>
      <c r="T236" s="214">
        <f>S236*H236</f>
        <v>500.85000000000002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126</v>
      </c>
      <c r="AT236" s="215" t="s">
        <v>121</v>
      </c>
      <c r="AU236" s="215" t="s">
        <v>81</v>
      </c>
      <c r="AY236" s="17" t="s">
        <v>118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79</v>
      </c>
      <c r="BK236" s="216">
        <f>ROUND(I236*H236,2)</f>
        <v>0</v>
      </c>
      <c r="BL236" s="17" t="s">
        <v>126</v>
      </c>
      <c r="BM236" s="215" t="s">
        <v>403</v>
      </c>
    </row>
    <row r="237" s="2" customFormat="1">
      <c r="A237" s="38"/>
      <c r="B237" s="39"/>
      <c r="C237" s="40"/>
      <c r="D237" s="217" t="s">
        <v>128</v>
      </c>
      <c r="E237" s="40"/>
      <c r="F237" s="218" t="s">
        <v>404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128</v>
      </c>
      <c r="AU237" s="17" t="s">
        <v>81</v>
      </c>
    </row>
    <row r="238" s="2" customFormat="1">
      <c r="A238" s="38"/>
      <c r="B238" s="39"/>
      <c r="C238" s="40"/>
      <c r="D238" s="222" t="s">
        <v>130</v>
      </c>
      <c r="E238" s="40"/>
      <c r="F238" s="223" t="s">
        <v>405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130</v>
      </c>
      <c r="AU238" s="17" t="s">
        <v>81</v>
      </c>
    </row>
    <row r="239" s="13" customFormat="1">
      <c r="A239" s="13"/>
      <c r="B239" s="224"/>
      <c r="C239" s="225"/>
      <c r="D239" s="217" t="s">
        <v>132</v>
      </c>
      <c r="E239" s="226" t="s">
        <v>19</v>
      </c>
      <c r="F239" s="227" t="s">
        <v>406</v>
      </c>
      <c r="G239" s="225"/>
      <c r="H239" s="228">
        <v>1113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132</v>
      </c>
      <c r="AU239" s="234" t="s">
        <v>81</v>
      </c>
      <c r="AV239" s="13" t="s">
        <v>81</v>
      </c>
      <c r="AW239" s="13" t="s">
        <v>33</v>
      </c>
      <c r="AX239" s="13" t="s">
        <v>79</v>
      </c>
      <c r="AY239" s="234" t="s">
        <v>118</v>
      </c>
    </row>
    <row r="240" s="2" customFormat="1" ht="16.5" customHeight="1">
      <c r="A240" s="38"/>
      <c r="B240" s="39"/>
      <c r="C240" s="204" t="s">
        <v>407</v>
      </c>
      <c r="D240" s="204" t="s">
        <v>121</v>
      </c>
      <c r="E240" s="205" t="s">
        <v>408</v>
      </c>
      <c r="F240" s="206" t="s">
        <v>409</v>
      </c>
      <c r="G240" s="207" t="s">
        <v>294</v>
      </c>
      <c r="H240" s="208">
        <v>428.60000000000002</v>
      </c>
      <c r="I240" s="209"/>
      <c r="J240" s="210">
        <f>ROUND(I240*H240,2)</f>
        <v>0</v>
      </c>
      <c r="K240" s="206" t="s">
        <v>125</v>
      </c>
      <c r="L240" s="44"/>
      <c r="M240" s="211" t="s">
        <v>19</v>
      </c>
      <c r="N240" s="212" t="s">
        <v>42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0.28999999999999998</v>
      </c>
      <c r="T240" s="214">
        <f>S240*H240</f>
        <v>124.294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126</v>
      </c>
      <c r="AT240" s="215" t="s">
        <v>121</v>
      </c>
      <c r="AU240" s="215" t="s">
        <v>81</v>
      </c>
      <c r="AY240" s="17" t="s">
        <v>118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79</v>
      </c>
      <c r="BK240" s="216">
        <f>ROUND(I240*H240,2)</f>
        <v>0</v>
      </c>
      <c r="BL240" s="17" t="s">
        <v>126</v>
      </c>
      <c r="BM240" s="215" t="s">
        <v>410</v>
      </c>
    </row>
    <row r="241" s="2" customFormat="1">
      <c r="A241" s="38"/>
      <c r="B241" s="39"/>
      <c r="C241" s="40"/>
      <c r="D241" s="217" t="s">
        <v>128</v>
      </c>
      <c r="E241" s="40"/>
      <c r="F241" s="218" t="s">
        <v>411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128</v>
      </c>
      <c r="AU241" s="17" t="s">
        <v>81</v>
      </c>
    </row>
    <row r="242" s="2" customFormat="1">
      <c r="A242" s="38"/>
      <c r="B242" s="39"/>
      <c r="C242" s="40"/>
      <c r="D242" s="222" t="s">
        <v>130</v>
      </c>
      <c r="E242" s="40"/>
      <c r="F242" s="223" t="s">
        <v>412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130</v>
      </c>
      <c r="AU242" s="17" t="s">
        <v>81</v>
      </c>
    </row>
    <row r="243" s="2" customFormat="1" ht="16.5" customHeight="1">
      <c r="A243" s="38"/>
      <c r="B243" s="39"/>
      <c r="C243" s="204" t="s">
        <v>8</v>
      </c>
      <c r="D243" s="204" t="s">
        <v>121</v>
      </c>
      <c r="E243" s="205" t="s">
        <v>413</v>
      </c>
      <c r="F243" s="206" t="s">
        <v>414</v>
      </c>
      <c r="G243" s="207" t="s">
        <v>153</v>
      </c>
      <c r="H243" s="208">
        <v>484.5</v>
      </c>
      <c r="I243" s="209"/>
      <c r="J243" s="210">
        <f>ROUND(I243*H243,2)</f>
        <v>0</v>
      </c>
      <c r="K243" s="206" t="s">
        <v>125</v>
      </c>
      <c r="L243" s="44"/>
      <c r="M243" s="211" t="s">
        <v>19</v>
      </c>
      <c r="N243" s="212" t="s">
        <v>42</v>
      </c>
      <c r="O243" s="84"/>
      <c r="P243" s="213">
        <f>O243*H243</f>
        <v>0</v>
      </c>
      <c r="Q243" s="213">
        <v>0.00017000000000000001</v>
      </c>
      <c r="R243" s="213">
        <f>Q243*H243</f>
        <v>0.082365000000000008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126</v>
      </c>
      <c r="AT243" s="215" t="s">
        <v>121</v>
      </c>
      <c r="AU243" s="215" t="s">
        <v>81</v>
      </c>
      <c r="AY243" s="17" t="s">
        <v>118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79</v>
      </c>
      <c r="BK243" s="216">
        <f>ROUND(I243*H243,2)</f>
        <v>0</v>
      </c>
      <c r="BL243" s="17" t="s">
        <v>126</v>
      </c>
      <c r="BM243" s="215" t="s">
        <v>415</v>
      </c>
    </row>
    <row r="244" s="2" customFormat="1">
      <c r="A244" s="38"/>
      <c r="B244" s="39"/>
      <c r="C244" s="40"/>
      <c r="D244" s="217" t="s">
        <v>128</v>
      </c>
      <c r="E244" s="40"/>
      <c r="F244" s="218" t="s">
        <v>416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128</v>
      </c>
      <c r="AU244" s="17" t="s">
        <v>81</v>
      </c>
    </row>
    <row r="245" s="2" customFormat="1">
      <c r="A245" s="38"/>
      <c r="B245" s="39"/>
      <c r="C245" s="40"/>
      <c r="D245" s="222" t="s">
        <v>130</v>
      </c>
      <c r="E245" s="40"/>
      <c r="F245" s="223" t="s">
        <v>417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130</v>
      </c>
      <c r="AU245" s="17" t="s">
        <v>81</v>
      </c>
    </row>
    <row r="246" s="13" customFormat="1">
      <c r="A246" s="13"/>
      <c r="B246" s="224"/>
      <c r="C246" s="225"/>
      <c r="D246" s="217" t="s">
        <v>132</v>
      </c>
      <c r="E246" s="226" t="s">
        <v>19</v>
      </c>
      <c r="F246" s="227" t="s">
        <v>418</v>
      </c>
      <c r="G246" s="225"/>
      <c r="H246" s="228">
        <v>484.5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132</v>
      </c>
      <c r="AU246" s="234" t="s">
        <v>81</v>
      </c>
      <c r="AV246" s="13" t="s">
        <v>81</v>
      </c>
      <c r="AW246" s="13" t="s">
        <v>33</v>
      </c>
      <c r="AX246" s="13" t="s">
        <v>79</v>
      </c>
      <c r="AY246" s="234" t="s">
        <v>118</v>
      </c>
    </row>
    <row r="247" s="2" customFormat="1" ht="16.5" customHeight="1">
      <c r="A247" s="38"/>
      <c r="B247" s="39"/>
      <c r="C247" s="235" t="s">
        <v>419</v>
      </c>
      <c r="D247" s="235" t="s">
        <v>188</v>
      </c>
      <c r="E247" s="236" t="s">
        <v>420</v>
      </c>
      <c r="F247" s="237" t="s">
        <v>421</v>
      </c>
      <c r="G247" s="238" t="s">
        <v>153</v>
      </c>
      <c r="H247" s="239">
        <v>530.5</v>
      </c>
      <c r="I247" s="240"/>
      <c r="J247" s="241">
        <f>ROUND(I247*H247,2)</f>
        <v>0</v>
      </c>
      <c r="K247" s="237" t="s">
        <v>125</v>
      </c>
      <c r="L247" s="242"/>
      <c r="M247" s="243" t="s">
        <v>19</v>
      </c>
      <c r="N247" s="244" t="s">
        <v>42</v>
      </c>
      <c r="O247" s="84"/>
      <c r="P247" s="213">
        <f>O247*H247</f>
        <v>0</v>
      </c>
      <c r="Q247" s="213">
        <v>0.00020000000000000001</v>
      </c>
      <c r="R247" s="213">
        <f>Q247*H247</f>
        <v>0.1061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191</v>
      </c>
      <c r="AT247" s="215" t="s">
        <v>188</v>
      </c>
      <c r="AU247" s="215" t="s">
        <v>81</v>
      </c>
      <c r="AY247" s="17" t="s">
        <v>118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79</v>
      </c>
      <c r="BK247" s="216">
        <f>ROUND(I247*H247,2)</f>
        <v>0</v>
      </c>
      <c r="BL247" s="17" t="s">
        <v>126</v>
      </c>
      <c r="BM247" s="215" t="s">
        <v>422</v>
      </c>
    </row>
    <row r="248" s="2" customFormat="1">
      <c r="A248" s="38"/>
      <c r="B248" s="39"/>
      <c r="C248" s="40"/>
      <c r="D248" s="217" t="s">
        <v>128</v>
      </c>
      <c r="E248" s="40"/>
      <c r="F248" s="218" t="s">
        <v>421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128</v>
      </c>
      <c r="AU248" s="17" t="s">
        <v>81</v>
      </c>
    </row>
    <row r="249" s="13" customFormat="1">
      <c r="A249" s="13"/>
      <c r="B249" s="224"/>
      <c r="C249" s="225"/>
      <c r="D249" s="217" t="s">
        <v>132</v>
      </c>
      <c r="E249" s="226" t="s">
        <v>19</v>
      </c>
      <c r="F249" s="227" t="s">
        <v>423</v>
      </c>
      <c r="G249" s="225"/>
      <c r="H249" s="228">
        <v>530.5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132</v>
      </c>
      <c r="AU249" s="234" t="s">
        <v>81</v>
      </c>
      <c r="AV249" s="13" t="s">
        <v>81</v>
      </c>
      <c r="AW249" s="13" t="s">
        <v>33</v>
      </c>
      <c r="AX249" s="13" t="s">
        <v>79</v>
      </c>
      <c r="AY249" s="234" t="s">
        <v>118</v>
      </c>
    </row>
    <row r="250" s="2" customFormat="1" ht="24.15" customHeight="1">
      <c r="A250" s="38"/>
      <c r="B250" s="39"/>
      <c r="C250" s="204" t="s">
        <v>424</v>
      </c>
      <c r="D250" s="204" t="s">
        <v>121</v>
      </c>
      <c r="E250" s="205" t="s">
        <v>425</v>
      </c>
      <c r="F250" s="206" t="s">
        <v>426</v>
      </c>
      <c r="G250" s="207" t="s">
        <v>294</v>
      </c>
      <c r="H250" s="208">
        <v>462</v>
      </c>
      <c r="I250" s="209"/>
      <c r="J250" s="210">
        <f>ROUND(I250*H250,2)</f>
        <v>0</v>
      </c>
      <c r="K250" s="206" t="s">
        <v>125</v>
      </c>
      <c r="L250" s="44"/>
      <c r="M250" s="211" t="s">
        <v>19</v>
      </c>
      <c r="N250" s="212" t="s">
        <v>42</v>
      </c>
      <c r="O250" s="84"/>
      <c r="P250" s="213">
        <f>O250*H250</f>
        <v>0</v>
      </c>
      <c r="Q250" s="213">
        <v>0.27411000000000002</v>
      </c>
      <c r="R250" s="213">
        <f>Q250*H250</f>
        <v>126.63882000000001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126</v>
      </c>
      <c r="AT250" s="215" t="s">
        <v>121</v>
      </c>
      <c r="AU250" s="215" t="s">
        <v>81</v>
      </c>
      <c r="AY250" s="17" t="s">
        <v>118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79</v>
      </c>
      <c r="BK250" s="216">
        <f>ROUND(I250*H250,2)</f>
        <v>0</v>
      </c>
      <c r="BL250" s="17" t="s">
        <v>126</v>
      </c>
      <c r="BM250" s="215" t="s">
        <v>427</v>
      </c>
    </row>
    <row r="251" s="2" customFormat="1">
      <c r="A251" s="38"/>
      <c r="B251" s="39"/>
      <c r="C251" s="40"/>
      <c r="D251" s="217" t="s">
        <v>128</v>
      </c>
      <c r="E251" s="40"/>
      <c r="F251" s="218" t="s">
        <v>428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128</v>
      </c>
      <c r="AU251" s="17" t="s">
        <v>81</v>
      </c>
    </row>
    <row r="252" s="2" customFormat="1">
      <c r="A252" s="38"/>
      <c r="B252" s="39"/>
      <c r="C252" s="40"/>
      <c r="D252" s="222" t="s">
        <v>130</v>
      </c>
      <c r="E252" s="40"/>
      <c r="F252" s="223" t="s">
        <v>429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130</v>
      </c>
      <c r="AU252" s="17" t="s">
        <v>81</v>
      </c>
    </row>
    <row r="253" s="13" customFormat="1">
      <c r="A253" s="13"/>
      <c r="B253" s="224"/>
      <c r="C253" s="225"/>
      <c r="D253" s="217" t="s">
        <v>132</v>
      </c>
      <c r="E253" s="226" t="s">
        <v>19</v>
      </c>
      <c r="F253" s="227" t="s">
        <v>430</v>
      </c>
      <c r="G253" s="225"/>
      <c r="H253" s="228">
        <v>462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132</v>
      </c>
      <c r="AU253" s="234" t="s">
        <v>81</v>
      </c>
      <c r="AV253" s="13" t="s">
        <v>81</v>
      </c>
      <c r="AW253" s="13" t="s">
        <v>33</v>
      </c>
      <c r="AX253" s="13" t="s">
        <v>79</v>
      </c>
      <c r="AY253" s="234" t="s">
        <v>118</v>
      </c>
    </row>
    <row r="254" s="2" customFormat="1" ht="16.5" customHeight="1">
      <c r="A254" s="38"/>
      <c r="B254" s="39"/>
      <c r="C254" s="204" t="s">
        <v>431</v>
      </c>
      <c r="D254" s="204" t="s">
        <v>121</v>
      </c>
      <c r="E254" s="205" t="s">
        <v>432</v>
      </c>
      <c r="F254" s="206" t="s">
        <v>433</v>
      </c>
      <c r="G254" s="207" t="s">
        <v>301</v>
      </c>
      <c r="H254" s="208">
        <v>15</v>
      </c>
      <c r="I254" s="209"/>
      <c r="J254" s="210">
        <f>ROUND(I254*H254,2)</f>
        <v>0</v>
      </c>
      <c r="K254" s="206" t="s">
        <v>434</v>
      </c>
      <c r="L254" s="44"/>
      <c r="M254" s="211" t="s">
        <v>19</v>
      </c>
      <c r="N254" s="212" t="s">
        <v>42</v>
      </c>
      <c r="O254" s="84"/>
      <c r="P254" s="213">
        <f>O254*H254</f>
        <v>0</v>
      </c>
      <c r="Q254" s="213">
        <v>0.42080000000000001</v>
      </c>
      <c r="R254" s="213">
        <f>Q254*H254</f>
        <v>6.3120000000000003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126</v>
      </c>
      <c r="AT254" s="215" t="s">
        <v>121</v>
      </c>
      <c r="AU254" s="215" t="s">
        <v>81</v>
      </c>
      <c r="AY254" s="17" t="s">
        <v>118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79</v>
      </c>
      <c r="BK254" s="216">
        <f>ROUND(I254*H254,2)</f>
        <v>0</v>
      </c>
      <c r="BL254" s="17" t="s">
        <v>126</v>
      </c>
      <c r="BM254" s="215" t="s">
        <v>435</v>
      </c>
    </row>
    <row r="255" s="2" customFormat="1">
      <c r="A255" s="38"/>
      <c r="B255" s="39"/>
      <c r="C255" s="40"/>
      <c r="D255" s="217" t="s">
        <v>128</v>
      </c>
      <c r="E255" s="40"/>
      <c r="F255" s="218" t="s">
        <v>433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128</v>
      </c>
      <c r="AU255" s="17" t="s">
        <v>81</v>
      </c>
    </row>
    <row r="256" s="2" customFormat="1">
      <c r="A256" s="38"/>
      <c r="B256" s="39"/>
      <c r="C256" s="40"/>
      <c r="D256" s="222" t="s">
        <v>130</v>
      </c>
      <c r="E256" s="40"/>
      <c r="F256" s="223" t="s">
        <v>436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130</v>
      </c>
      <c r="AU256" s="17" t="s">
        <v>81</v>
      </c>
    </row>
    <row r="257" s="2" customFormat="1" ht="21.75" customHeight="1">
      <c r="A257" s="38"/>
      <c r="B257" s="39"/>
      <c r="C257" s="204" t="s">
        <v>437</v>
      </c>
      <c r="D257" s="204" t="s">
        <v>121</v>
      </c>
      <c r="E257" s="205" t="s">
        <v>438</v>
      </c>
      <c r="F257" s="206" t="s">
        <v>439</v>
      </c>
      <c r="G257" s="207" t="s">
        <v>301</v>
      </c>
      <c r="H257" s="208">
        <v>20</v>
      </c>
      <c r="I257" s="209"/>
      <c r="J257" s="210">
        <f>ROUND(I257*H257,2)</f>
        <v>0</v>
      </c>
      <c r="K257" s="206" t="s">
        <v>434</v>
      </c>
      <c r="L257" s="44"/>
      <c r="M257" s="211" t="s">
        <v>19</v>
      </c>
      <c r="N257" s="212" t="s">
        <v>42</v>
      </c>
      <c r="O257" s="84"/>
      <c r="P257" s="213">
        <f>O257*H257</f>
        <v>0</v>
      </c>
      <c r="Q257" s="213">
        <v>0.31108000000000002</v>
      </c>
      <c r="R257" s="213">
        <f>Q257*H257</f>
        <v>6.2216000000000005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126</v>
      </c>
      <c r="AT257" s="215" t="s">
        <v>121</v>
      </c>
      <c r="AU257" s="215" t="s">
        <v>81</v>
      </c>
      <c r="AY257" s="17" t="s">
        <v>118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79</v>
      </c>
      <c r="BK257" s="216">
        <f>ROUND(I257*H257,2)</f>
        <v>0</v>
      </c>
      <c r="BL257" s="17" t="s">
        <v>126</v>
      </c>
      <c r="BM257" s="215" t="s">
        <v>440</v>
      </c>
    </row>
    <row r="258" s="2" customFormat="1">
      <c r="A258" s="38"/>
      <c r="B258" s="39"/>
      <c r="C258" s="40"/>
      <c r="D258" s="217" t="s">
        <v>128</v>
      </c>
      <c r="E258" s="40"/>
      <c r="F258" s="218" t="s">
        <v>441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128</v>
      </c>
      <c r="AU258" s="17" t="s">
        <v>81</v>
      </c>
    </row>
    <row r="259" s="2" customFormat="1">
      <c r="A259" s="38"/>
      <c r="B259" s="39"/>
      <c r="C259" s="40"/>
      <c r="D259" s="222" t="s">
        <v>130</v>
      </c>
      <c r="E259" s="40"/>
      <c r="F259" s="223" t="s">
        <v>442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130</v>
      </c>
      <c r="AU259" s="17" t="s">
        <v>81</v>
      </c>
    </row>
    <row r="260" s="2" customFormat="1" ht="16.5" customHeight="1">
      <c r="A260" s="38"/>
      <c r="B260" s="39"/>
      <c r="C260" s="204" t="s">
        <v>443</v>
      </c>
      <c r="D260" s="204" t="s">
        <v>121</v>
      </c>
      <c r="E260" s="205" t="s">
        <v>444</v>
      </c>
      <c r="F260" s="206" t="s">
        <v>445</v>
      </c>
      <c r="G260" s="207" t="s">
        <v>301</v>
      </c>
      <c r="H260" s="208">
        <v>35</v>
      </c>
      <c r="I260" s="209"/>
      <c r="J260" s="210">
        <f>ROUND(I260*H260,2)</f>
        <v>0</v>
      </c>
      <c r="K260" s="206" t="s">
        <v>19</v>
      </c>
      <c r="L260" s="44"/>
      <c r="M260" s="211" t="s">
        <v>19</v>
      </c>
      <c r="N260" s="212" t="s">
        <v>42</v>
      </c>
      <c r="O260" s="84"/>
      <c r="P260" s="213">
        <f>O260*H260</f>
        <v>0</v>
      </c>
      <c r="Q260" s="213">
        <v>0.00069999999999999999</v>
      </c>
      <c r="R260" s="213">
        <f>Q260*H260</f>
        <v>0.024500000000000001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126</v>
      </c>
      <c r="AT260" s="215" t="s">
        <v>121</v>
      </c>
      <c r="AU260" s="215" t="s">
        <v>81</v>
      </c>
      <c r="AY260" s="17" t="s">
        <v>118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79</v>
      </c>
      <c r="BK260" s="216">
        <f>ROUND(I260*H260,2)</f>
        <v>0</v>
      </c>
      <c r="BL260" s="17" t="s">
        <v>126</v>
      </c>
      <c r="BM260" s="215" t="s">
        <v>446</v>
      </c>
    </row>
    <row r="261" s="2" customFormat="1">
      <c r="A261" s="38"/>
      <c r="B261" s="39"/>
      <c r="C261" s="40"/>
      <c r="D261" s="217" t="s">
        <v>128</v>
      </c>
      <c r="E261" s="40"/>
      <c r="F261" s="218" t="s">
        <v>447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128</v>
      </c>
      <c r="AU261" s="17" t="s">
        <v>81</v>
      </c>
    </row>
    <row r="262" s="2" customFormat="1" ht="16.5" customHeight="1">
      <c r="A262" s="38"/>
      <c r="B262" s="39"/>
      <c r="C262" s="235" t="s">
        <v>448</v>
      </c>
      <c r="D262" s="235" t="s">
        <v>188</v>
      </c>
      <c r="E262" s="236" t="s">
        <v>449</v>
      </c>
      <c r="F262" s="237" t="s">
        <v>450</v>
      </c>
      <c r="G262" s="238" t="s">
        <v>301</v>
      </c>
      <c r="H262" s="239">
        <v>35</v>
      </c>
      <c r="I262" s="240"/>
      <c r="J262" s="241">
        <f>ROUND(I262*H262,2)</f>
        <v>0</v>
      </c>
      <c r="K262" s="237" t="s">
        <v>19</v>
      </c>
      <c r="L262" s="242"/>
      <c r="M262" s="243" t="s">
        <v>19</v>
      </c>
      <c r="N262" s="244" t="s">
        <v>42</v>
      </c>
      <c r="O262" s="84"/>
      <c r="P262" s="213">
        <f>O262*H262</f>
        <v>0</v>
      </c>
      <c r="Q262" s="213">
        <v>0.0040000000000000001</v>
      </c>
      <c r="R262" s="213">
        <f>Q262*H262</f>
        <v>0.14000000000000001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191</v>
      </c>
      <c r="AT262" s="215" t="s">
        <v>188</v>
      </c>
      <c r="AU262" s="215" t="s">
        <v>81</v>
      </c>
      <c r="AY262" s="17" t="s">
        <v>118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79</v>
      </c>
      <c r="BK262" s="216">
        <f>ROUND(I262*H262,2)</f>
        <v>0</v>
      </c>
      <c r="BL262" s="17" t="s">
        <v>126</v>
      </c>
      <c r="BM262" s="215" t="s">
        <v>451</v>
      </c>
    </row>
    <row r="263" s="2" customFormat="1">
      <c r="A263" s="38"/>
      <c r="B263" s="39"/>
      <c r="C263" s="40"/>
      <c r="D263" s="217" t="s">
        <v>128</v>
      </c>
      <c r="E263" s="40"/>
      <c r="F263" s="218" t="s">
        <v>450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128</v>
      </c>
      <c r="AU263" s="17" t="s">
        <v>81</v>
      </c>
    </row>
    <row r="264" s="2" customFormat="1" ht="16.5" customHeight="1">
      <c r="A264" s="38"/>
      <c r="B264" s="39"/>
      <c r="C264" s="204" t="s">
        <v>452</v>
      </c>
      <c r="D264" s="204" t="s">
        <v>121</v>
      </c>
      <c r="E264" s="205" t="s">
        <v>453</v>
      </c>
      <c r="F264" s="206" t="s">
        <v>454</v>
      </c>
      <c r="G264" s="207" t="s">
        <v>301</v>
      </c>
      <c r="H264" s="208">
        <v>17</v>
      </c>
      <c r="I264" s="209"/>
      <c r="J264" s="210">
        <f>ROUND(I264*H264,2)</f>
        <v>0</v>
      </c>
      <c r="K264" s="206" t="s">
        <v>19</v>
      </c>
      <c r="L264" s="44"/>
      <c r="M264" s="211" t="s">
        <v>19</v>
      </c>
      <c r="N264" s="212" t="s">
        <v>42</v>
      </c>
      <c r="O264" s="84"/>
      <c r="P264" s="213">
        <f>O264*H264</f>
        <v>0</v>
      </c>
      <c r="Q264" s="213">
        <v>0.11241</v>
      </c>
      <c r="R264" s="213">
        <f>Q264*H264</f>
        <v>1.9109699999999998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126</v>
      </c>
      <c r="AT264" s="215" t="s">
        <v>121</v>
      </c>
      <c r="AU264" s="215" t="s">
        <v>81</v>
      </c>
      <c r="AY264" s="17" t="s">
        <v>118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79</v>
      </c>
      <c r="BK264" s="216">
        <f>ROUND(I264*H264,2)</f>
        <v>0</v>
      </c>
      <c r="BL264" s="17" t="s">
        <v>126</v>
      </c>
      <c r="BM264" s="215" t="s">
        <v>455</v>
      </c>
    </row>
    <row r="265" s="2" customFormat="1">
      <c r="A265" s="38"/>
      <c r="B265" s="39"/>
      <c r="C265" s="40"/>
      <c r="D265" s="217" t="s">
        <v>128</v>
      </c>
      <c r="E265" s="40"/>
      <c r="F265" s="218" t="s">
        <v>456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128</v>
      </c>
      <c r="AU265" s="17" t="s">
        <v>81</v>
      </c>
    </row>
    <row r="266" s="2" customFormat="1" ht="16.5" customHeight="1">
      <c r="A266" s="38"/>
      <c r="B266" s="39"/>
      <c r="C266" s="235" t="s">
        <v>457</v>
      </c>
      <c r="D266" s="235" t="s">
        <v>188</v>
      </c>
      <c r="E266" s="236" t="s">
        <v>458</v>
      </c>
      <c r="F266" s="237" t="s">
        <v>459</v>
      </c>
      <c r="G266" s="238" t="s">
        <v>301</v>
      </c>
      <c r="H266" s="239">
        <v>17</v>
      </c>
      <c r="I266" s="240"/>
      <c r="J266" s="241">
        <f>ROUND(I266*H266,2)</f>
        <v>0</v>
      </c>
      <c r="K266" s="237" t="s">
        <v>19</v>
      </c>
      <c r="L266" s="242"/>
      <c r="M266" s="243" t="s">
        <v>19</v>
      </c>
      <c r="N266" s="244" t="s">
        <v>42</v>
      </c>
      <c r="O266" s="84"/>
      <c r="P266" s="213">
        <f>O266*H266</f>
        <v>0</v>
      </c>
      <c r="Q266" s="213">
        <v>0.0061000000000000004</v>
      </c>
      <c r="R266" s="213">
        <f>Q266*H266</f>
        <v>0.1037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191</v>
      </c>
      <c r="AT266" s="215" t="s">
        <v>188</v>
      </c>
      <c r="AU266" s="215" t="s">
        <v>81</v>
      </c>
      <c r="AY266" s="17" t="s">
        <v>118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79</v>
      </c>
      <c r="BK266" s="216">
        <f>ROUND(I266*H266,2)</f>
        <v>0</v>
      </c>
      <c r="BL266" s="17" t="s">
        <v>126</v>
      </c>
      <c r="BM266" s="215" t="s">
        <v>460</v>
      </c>
    </row>
    <row r="267" s="2" customFormat="1">
      <c r="A267" s="38"/>
      <c r="B267" s="39"/>
      <c r="C267" s="40"/>
      <c r="D267" s="217" t="s">
        <v>128</v>
      </c>
      <c r="E267" s="40"/>
      <c r="F267" s="218" t="s">
        <v>459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128</v>
      </c>
      <c r="AU267" s="17" t="s">
        <v>81</v>
      </c>
    </row>
    <row r="268" s="2" customFormat="1" ht="16.5" customHeight="1">
      <c r="A268" s="38"/>
      <c r="B268" s="39"/>
      <c r="C268" s="235" t="s">
        <v>461</v>
      </c>
      <c r="D268" s="235" t="s">
        <v>188</v>
      </c>
      <c r="E268" s="236" t="s">
        <v>462</v>
      </c>
      <c r="F268" s="237" t="s">
        <v>463</v>
      </c>
      <c r="G268" s="238" t="s">
        <v>301</v>
      </c>
      <c r="H268" s="239">
        <v>17</v>
      </c>
      <c r="I268" s="240"/>
      <c r="J268" s="241">
        <f>ROUND(I268*H268,2)</f>
        <v>0</v>
      </c>
      <c r="K268" s="237" t="s">
        <v>19</v>
      </c>
      <c r="L268" s="242"/>
      <c r="M268" s="243" t="s">
        <v>19</v>
      </c>
      <c r="N268" s="244" t="s">
        <v>42</v>
      </c>
      <c r="O268" s="84"/>
      <c r="P268" s="213">
        <f>O268*H268</f>
        <v>0</v>
      </c>
      <c r="Q268" s="213">
        <v>0.0030000000000000001</v>
      </c>
      <c r="R268" s="213">
        <f>Q268*H268</f>
        <v>0.051000000000000004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191</v>
      </c>
      <c r="AT268" s="215" t="s">
        <v>188</v>
      </c>
      <c r="AU268" s="215" t="s">
        <v>81</v>
      </c>
      <c r="AY268" s="17" t="s">
        <v>118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79</v>
      </c>
      <c r="BK268" s="216">
        <f>ROUND(I268*H268,2)</f>
        <v>0</v>
      </c>
      <c r="BL268" s="17" t="s">
        <v>126</v>
      </c>
      <c r="BM268" s="215" t="s">
        <v>464</v>
      </c>
    </row>
    <row r="269" s="2" customFormat="1">
      <c r="A269" s="38"/>
      <c r="B269" s="39"/>
      <c r="C269" s="40"/>
      <c r="D269" s="217" t="s">
        <v>128</v>
      </c>
      <c r="E269" s="40"/>
      <c r="F269" s="218" t="s">
        <v>463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128</v>
      </c>
      <c r="AU269" s="17" t="s">
        <v>81</v>
      </c>
    </row>
    <row r="270" s="2" customFormat="1" ht="16.5" customHeight="1">
      <c r="A270" s="38"/>
      <c r="B270" s="39"/>
      <c r="C270" s="235" t="s">
        <v>465</v>
      </c>
      <c r="D270" s="235" t="s">
        <v>188</v>
      </c>
      <c r="E270" s="236" t="s">
        <v>466</v>
      </c>
      <c r="F270" s="237" t="s">
        <v>467</v>
      </c>
      <c r="G270" s="238" t="s">
        <v>301</v>
      </c>
      <c r="H270" s="239">
        <v>70</v>
      </c>
      <c r="I270" s="240"/>
      <c r="J270" s="241">
        <f>ROUND(I270*H270,2)</f>
        <v>0</v>
      </c>
      <c r="K270" s="237" t="s">
        <v>19</v>
      </c>
      <c r="L270" s="242"/>
      <c r="M270" s="243" t="s">
        <v>19</v>
      </c>
      <c r="N270" s="244" t="s">
        <v>42</v>
      </c>
      <c r="O270" s="84"/>
      <c r="P270" s="213">
        <f>O270*H270</f>
        <v>0</v>
      </c>
      <c r="Q270" s="213">
        <v>0.00035</v>
      </c>
      <c r="R270" s="213">
        <f>Q270*H270</f>
        <v>0.024500000000000001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191</v>
      </c>
      <c r="AT270" s="215" t="s">
        <v>188</v>
      </c>
      <c r="AU270" s="215" t="s">
        <v>81</v>
      </c>
      <c r="AY270" s="17" t="s">
        <v>118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79</v>
      </c>
      <c r="BK270" s="216">
        <f>ROUND(I270*H270,2)</f>
        <v>0</v>
      </c>
      <c r="BL270" s="17" t="s">
        <v>126</v>
      </c>
      <c r="BM270" s="215" t="s">
        <v>468</v>
      </c>
    </row>
    <row r="271" s="2" customFormat="1">
      <c r="A271" s="38"/>
      <c r="B271" s="39"/>
      <c r="C271" s="40"/>
      <c r="D271" s="217" t="s">
        <v>128</v>
      </c>
      <c r="E271" s="40"/>
      <c r="F271" s="218" t="s">
        <v>467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128</v>
      </c>
      <c r="AU271" s="17" t="s">
        <v>81</v>
      </c>
    </row>
    <row r="272" s="13" customFormat="1">
      <c r="A272" s="13"/>
      <c r="B272" s="224"/>
      <c r="C272" s="225"/>
      <c r="D272" s="217" t="s">
        <v>132</v>
      </c>
      <c r="E272" s="226" t="s">
        <v>19</v>
      </c>
      <c r="F272" s="227" t="s">
        <v>380</v>
      </c>
      <c r="G272" s="225"/>
      <c r="H272" s="228">
        <v>70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132</v>
      </c>
      <c r="AU272" s="234" t="s">
        <v>81</v>
      </c>
      <c r="AV272" s="13" t="s">
        <v>81</v>
      </c>
      <c r="AW272" s="13" t="s">
        <v>33</v>
      </c>
      <c r="AX272" s="13" t="s">
        <v>79</v>
      </c>
      <c r="AY272" s="234" t="s">
        <v>118</v>
      </c>
    </row>
    <row r="273" s="2" customFormat="1" ht="16.5" customHeight="1">
      <c r="A273" s="38"/>
      <c r="B273" s="39"/>
      <c r="C273" s="235" t="s">
        <v>469</v>
      </c>
      <c r="D273" s="235" t="s">
        <v>188</v>
      </c>
      <c r="E273" s="236" t="s">
        <v>470</v>
      </c>
      <c r="F273" s="237" t="s">
        <v>471</v>
      </c>
      <c r="G273" s="238" t="s">
        <v>301</v>
      </c>
      <c r="H273" s="239">
        <v>17</v>
      </c>
      <c r="I273" s="240"/>
      <c r="J273" s="241">
        <f>ROUND(I273*H273,2)</f>
        <v>0</v>
      </c>
      <c r="K273" s="237" t="s">
        <v>19</v>
      </c>
      <c r="L273" s="242"/>
      <c r="M273" s="243" t="s">
        <v>19</v>
      </c>
      <c r="N273" s="244" t="s">
        <v>42</v>
      </c>
      <c r="O273" s="84"/>
      <c r="P273" s="213">
        <f>O273*H273</f>
        <v>0</v>
      </c>
      <c r="Q273" s="213">
        <v>0.00010000000000000001</v>
      </c>
      <c r="R273" s="213">
        <f>Q273*H273</f>
        <v>0.0017000000000000001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191</v>
      </c>
      <c r="AT273" s="215" t="s">
        <v>188</v>
      </c>
      <c r="AU273" s="215" t="s">
        <v>81</v>
      </c>
      <c r="AY273" s="17" t="s">
        <v>118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79</v>
      </c>
      <c r="BK273" s="216">
        <f>ROUND(I273*H273,2)</f>
        <v>0</v>
      </c>
      <c r="BL273" s="17" t="s">
        <v>126</v>
      </c>
      <c r="BM273" s="215" t="s">
        <v>472</v>
      </c>
    </row>
    <row r="274" s="2" customFormat="1">
      <c r="A274" s="38"/>
      <c r="B274" s="39"/>
      <c r="C274" s="40"/>
      <c r="D274" s="217" t="s">
        <v>128</v>
      </c>
      <c r="E274" s="40"/>
      <c r="F274" s="218" t="s">
        <v>471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128</v>
      </c>
      <c r="AU274" s="17" t="s">
        <v>81</v>
      </c>
    </row>
    <row r="275" s="2" customFormat="1" ht="16.5" customHeight="1">
      <c r="A275" s="38"/>
      <c r="B275" s="39"/>
      <c r="C275" s="204" t="s">
        <v>473</v>
      </c>
      <c r="D275" s="204" t="s">
        <v>121</v>
      </c>
      <c r="E275" s="205" t="s">
        <v>474</v>
      </c>
      <c r="F275" s="206" t="s">
        <v>475</v>
      </c>
      <c r="G275" s="207" t="s">
        <v>294</v>
      </c>
      <c r="H275" s="208">
        <v>15</v>
      </c>
      <c r="I275" s="209"/>
      <c r="J275" s="210">
        <f>ROUND(I275*H275,2)</f>
        <v>0</v>
      </c>
      <c r="K275" s="206" t="s">
        <v>125</v>
      </c>
      <c r="L275" s="44"/>
      <c r="M275" s="211" t="s">
        <v>19</v>
      </c>
      <c r="N275" s="212" t="s">
        <v>42</v>
      </c>
      <c r="O275" s="84"/>
      <c r="P275" s="213">
        <f>O275*H275</f>
        <v>0</v>
      </c>
      <c r="Q275" s="213">
        <v>0.00033</v>
      </c>
      <c r="R275" s="213">
        <f>Q275*H275</f>
        <v>0.0049499999999999995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126</v>
      </c>
      <c r="AT275" s="215" t="s">
        <v>121</v>
      </c>
      <c r="AU275" s="215" t="s">
        <v>81</v>
      </c>
      <c r="AY275" s="17" t="s">
        <v>118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79</v>
      </c>
      <c r="BK275" s="216">
        <f>ROUND(I275*H275,2)</f>
        <v>0</v>
      </c>
      <c r="BL275" s="17" t="s">
        <v>126</v>
      </c>
      <c r="BM275" s="215" t="s">
        <v>476</v>
      </c>
    </row>
    <row r="276" s="2" customFormat="1">
      <c r="A276" s="38"/>
      <c r="B276" s="39"/>
      <c r="C276" s="40"/>
      <c r="D276" s="217" t="s">
        <v>128</v>
      </c>
      <c r="E276" s="40"/>
      <c r="F276" s="218" t="s">
        <v>477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128</v>
      </c>
      <c r="AU276" s="17" t="s">
        <v>81</v>
      </c>
    </row>
    <row r="277" s="2" customFormat="1">
      <c r="A277" s="38"/>
      <c r="B277" s="39"/>
      <c r="C277" s="40"/>
      <c r="D277" s="222" t="s">
        <v>130</v>
      </c>
      <c r="E277" s="40"/>
      <c r="F277" s="223" t="s">
        <v>478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130</v>
      </c>
      <c r="AU277" s="17" t="s">
        <v>81</v>
      </c>
    </row>
    <row r="278" s="2" customFormat="1" ht="16.5" customHeight="1">
      <c r="A278" s="38"/>
      <c r="B278" s="39"/>
      <c r="C278" s="204" t="s">
        <v>479</v>
      </c>
      <c r="D278" s="204" t="s">
        <v>121</v>
      </c>
      <c r="E278" s="205" t="s">
        <v>480</v>
      </c>
      <c r="F278" s="206" t="s">
        <v>481</v>
      </c>
      <c r="G278" s="207" t="s">
        <v>294</v>
      </c>
      <c r="H278" s="208">
        <v>15</v>
      </c>
      <c r="I278" s="209"/>
      <c r="J278" s="210">
        <f>ROUND(I278*H278,2)</f>
        <v>0</v>
      </c>
      <c r="K278" s="206" t="s">
        <v>125</v>
      </c>
      <c r="L278" s="44"/>
      <c r="M278" s="211" t="s">
        <v>19</v>
      </c>
      <c r="N278" s="212" t="s">
        <v>42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126</v>
      </c>
      <c r="AT278" s="215" t="s">
        <v>121</v>
      </c>
      <c r="AU278" s="215" t="s">
        <v>81</v>
      </c>
      <c r="AY278" s="17" t="s">
        <v>118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79</v>
      </c>
      <c r="BK278" s="216">
        <f>ROUND(I278*H278,2)</f>
        <v>0</v>
      </c>
      <c r="BL278" s="17" t="s">
        <v>126</v>
      </c>
      <c r="BM278" s="215" t="s">
        <v>482</v>
      </c>
    </row>
    <row r="279" s="2" customFormat="1">
      <c r="A279" s="38"/>
      <c r="B279" s="39"/>
      <c r="C279" s="40"/>
      <c r="D279" s="217" t="s">
        <v>128</v>
      </c>
      <c r="E279" s="40"/>
      <c r="F279" s="218" t="s">
        <v>483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128</v>
      </c>
      <c r="AU279" s="17" t="s">
        <v>81</v>
      </c>
    </row>
    <row r="280" s="2" customFormat="1">
      <c r="A280" s="38"/>
      <c r="B280" s="39"/>
      <c r="C280" s="40"/>
      <c r="D280" s="222" t="s">
        <v>130</v>
      </c>
      <c r="E280" s="40"/>
      <c r="F280" s="223" t="s">
        <v>484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130</v>
      </c>
      <c r="AU280" s="17" t="s">
        <v>81</v>
      </c>
    </row>
    <row r="281" s="2" customFormat="1" ht="16.5" customHeight="1">
      <c r="A281" s="38"/>
      <c r="B281" s="39"/>
      <c r="C281" s="204" t="s">
        <v>485</v>
      </c>
      <c r="D281" s="204" t="s">
        <v>121</v>
      </c>
      <c r="E281" s="205" t="s">
        <v>486</v>
      </c>
      <c r="F281" s="206" t="s">
        <v>487</v>
      </c>
      <c r="G281" s="207" t="s">
        <v>294</v>
      </c>
      <c r="H281" s="208">
        <v>24</v>
      </c>
      <c r="I281" s="209"/>
      <c r="J281" s="210">
        <f>ROUND(I281*H281,2)</f>
        <v>0</v>
      </c>
      <c r="K281" s="206" t="s">
        <v>125</v>
      </c>
      <c r="L281" s="44"/>
      <c r="M281" s="211" t="s">
        <v>19</v>
      </c>
      <c r="N281" s="212" t="s">
        <v>42</v>
      </c>
      <c r="O281" s="84"/>
      <c r="P281" s="213">
        <f>O281*H281</f>
        <v>0</v>
      </c>
      <c r="Q281" s="213">
        <v>0.15540000000000001</v>
      </c>
      <c r="R281" s="213">
        <f>Q281*H281</f>
        <v>3.7296000000000005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126</v>
      </c>
      <c r="AT281" s="215" t="s">
        <v>121</v>
      </c>
      <c r="AU281" s="215" t="s">
        <v>81</v>
      </c>
      <c r="AY281" s="17" t="s">
        <v>118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79</v>
      </c>
      <c r="BK281" s="216">
        <f>ROUND(I281*H281,2)</f>
        <v>0</v>
      </c>
      <c r="BL281" s="17" t="s">
        <v>126</v>
      </c>
      <c r="BM281" s="215" t="s">
        <v>488</v>
      </c>
    </row>
    <row r="282" s="2" customFormat="1">
      <c r="A282" s="38"/>
      <c r="B282" s="39"/>
      <c r="C282" s="40"/>
      <c r="D282" s="217" t="s">
        <v>128</v>
      </c>
      <c r="E282" s="40"/>
      <c r="F282" s="218" t="s">
        <v>489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128</v>
      </c>
      <c r="AU282" s="17" t="s">
        <v>81</v>
      </c>
    </row>
    <row r="283" s="2" customFormat="1">
      <c r="A283" s="38"/>
      <c r="B283" s="39"/>
      <c r="C283" s="40"/>
      <c r="D283" s="222" t="s">
        <v>130</v>
      </c>
      <c r="E283" s="40"/>
      <c r="F283" s="223" t="s">
        <v>490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130</v>
      </c>
      <c r="AU283" s="17" t="s">
        <v>81</v>
      </c>
    </row>
    <row r="284" s="13" customFormat="1">
      <c r="A284" s="13"/>
      <c r="B284" s="224"/>
      <c r="C284" s="225"/>
      <c r="D284" s="217" t="s">
        <v>132</v>
      </c>
      <c r="E284" s="226" t="s">
        <v>19</v>
      </c>
      <c r="F284" s="227" t="s">
        <v>491</v>
      </c>
      <c r="G284" s="225"/>
      <c r="H284" s="228">
        <v>24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132</v>
      </c>
      <c r="AU284" s="234" t="s">
        <v>81</v>
      </c>
      <c r="AV284" s="13" t="s">
        <v>81</v>
      </c>
      <c r="AW284" s="13" t="s">
        <v>33</v>
      </c>
      <c r="AX284" s="13" t="s">
        <v>79</v>
      </c>
      <c r="AY284" s="234" t="s">
        <v>118</v>
      </c>
    </row>
    <row r="285" s="2" customFormat="1" ht="16.5" customHeight="1">
      <c r="A285" s="38"/>
      <c r="B285" s="39"/>
      <c r="C285" s="235" t="s">
        <v>492</v>
      </c>
      <c r="D285" s="235" t="s">
        <v>188</v>
      </c>
      <c r="E285" s="236" t="s">
        <v>493</v>
      </c>
      <c r="F285" s="237" t="s">
        <v>494</v>
      </c>
      <c r="G285" s="238" t="s">
        <v>294</v>
      </c>
      <c r="H285" s="239">
        <v>18</v>
      </c>
      <c r="I285" s="240"/>
      <c r="J285" s="241">
        <f>ROUND(I285*H285,2)</f>
        <v>0</v>
      </c>
      <c r="K285" s="237" t="s">
        <v>125</v>
      </c>
      <c r="L285" s="242"/>
      <c r="M285" s="243" t="s">
        <v>19</v>
      </c>
      <c r="N285" s="244" t="s">
        <v>42</v>
      </c>
      <c r="O285" s="84"/>
      <c r="P285" s="213">
        <f>O285*H285</f>
        <v>0</v>
      </c>
      <c r="Q285" s="213">
        <v>0.040000000000000001</v>
      </c>
      <c r="R285" s="213">
        <f>Q285*H285</f>
        <v>0.71999999999999997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191</v>
      </c>
      <c r="AT285" s="215" t="s">
        <v>188</v>
      </c>
      <c r="AU285" s="215" t="s">
        <v>81</v>
      </c>
      <c r="AY285" s="17" t="s">
        <v>118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79</v>
      </c>
      <c r="BK285" s="216">
        <f>ROUND(I285*H285,2)</f>
        <v>0</v>
      </c>
      <c r="BL285" s="17" t="s">
        <v>126</v>
      </c>
      <c r="BM285" s="215" t="s">
        <v>495</v>
      </c>
    </row>
    <row r="286" s="2" customFormat="1">
      <c r="A286" s="38"/>
      <c r="B286" s="39"/>
      <c r="C286" s="40"/>
      <c r="D286" s="217" t="s">
        <v>128</v>
      </c>
      <c r="E286" s="40"/>
      <c r="F286" s="218" t="s">
        <v>494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128</v>
      </c>
      <c r="AU286" s="17" t="s">
        <v>81</v>
      </c>
    </row>
    <row r="287" s="2" customFormat="1" ht="16.5" customHeight="1">
      <c r="A287" s="38"/>
      <c r="B287" s="39"/>
      <c r="C287" s="235" t="s">
        <v>496</v>
      </c>
      <c r="D287" s="235" t="s">
        <v>188</v>
      </c>
      <c r="E287" s="236" t="s">
        <v>497</v>
      </c>
      <c r="F287" s="237" t="s">
        <v>498</v>
      </c>
      <c r="G287" s="238" t="s">
        <v>294</v>
      </c>
      <c r="H287" s="239">
        <v>4</v>
      </c>
      <c r="I287" s="240"/>
      <c r="J287" s="241">
        <f>ROUND(I287*H287,2)</f>
        <v>0</v>
      </c>
      <c r="K287" s="237" t="s">
        <v>125</v>
      </c>
      <c r="L287" s="242"/>
      <c r="M287" s="243" t="s">
        <v>19</v>
      </c>
      <c r="N287" s="244" t="s">
        <v>42</v>
      </c>
      <c r="O287" s="84"/>
      <c r="P287" s="213">
        <f>O287*H287</f>
        <v>0</v>
      </c>
      <c r="Q287" s="213">
        <v>0.048399999999999999</v>
      </c>
      <c r="R287" s="213">
        <f>Q287*H287</f>
        <v>0.19359999999999999</v>
      </c>
      <c r="S287" s="213">
        <v>0</v>
      </c>
      <c r="T287" s="21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5" t="s">
        <v>191</v>
      </c>
      <c r="AT287" s="215" t="s">
        <v>188</v>
      </c>
      <c r="AU287" s="215" t="s">
        <v>81</v>
      </c>
      <c r="AY287" s="17" t="s">
        <v>118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79</v>
      </c>
      <c r="BK287" s="216">
        <f>ROUND(I287*H287,2)</f>
        <v>0</v>
      </c>
      <c r="BL287" s="17" t="s">
        <v>126</v>
      </c>
      <c r="BM287" s="215" t="s">
        <v>499</v>
      </c>
    </row>
    <row r="288" s="2" customFormat="1">
      <c r="A288" s="38"/>
      <c r="B288" s="39"/>
      <c r="C288" s="40"/>
      <c r="D288" s="217" t="s">
        <v>128</v>
      </c>
      <c r="E288" s="40"/>
      <c r="F288" s="218" t="s">
        <v>498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128</v>
      </c>
      <c r="AU288" s="17" t="s">
        <v>81</v>
      </c>
    </row>
    <row r="289" s="2" customFormat="1" ht="16.5" customHeight="1">
      <c r="A289" s="38"/>
      <c r="B289" s="39"/>
      <c r="C289" s="235" t="s">
        <v>500</v>
      </c>
      <c r="D289" s="235" t="s">
        <v>188</v>
      </c>
      <c r="E289" s="236" t="s">
        <v>501</v>
      </c>
      <c r="F289" s="237" t="s">
        <v>502</v>
      </c>
      <c r="G289" s="238" t="s">
        <v>294</v>
      </c>
      <c r="H289" s="239">
        <v>2</v>
      </c>
      <c r="I289" s="240"/>
      <c r="J289" s="241">
        <f>ROUND(I289*H289,2)</f>
        <v>0</v>
      </c>
      <c r="K289" s="237" t="s">
        <v>125</v>
      </c>
      <c r="L289" s="242"/>
      <c r="M289" s="243" t="s">
        <v>19</v>
      </c>
      <c r="N289" s="244" t="s">
        <v>42</v>
      </c>
      <c r="O289" s="84"/>
      <c r="P289" s="213">
        <f>O289*H289</f>
        <v>0</v>
      </c>
      <c r="Q289" s="213">
        <v>0.065670000000000006</v>
      </c>
      <c r="R289" s="213">
        <f>Q289*H289</f>
        <v>0.13134000000000001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191</v>
      </c>
      <c r="AT289" s="215" t="s">
        <v>188</v>
      </c>
      <c r="AU289" s="215" t="s">
        <v>81</v>
      </c>
      <c r="AY289" s="17" t="s">
        <v>118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79</v>
      </c>
      <c r="BK289" s="216">
        <f>ROUND(I289*H289,2)</f>
        <v>0</v>
      </c>
      <c r="BL289" s="17" t="s">
        <v>126</v>
      </c>
      <c r="BM289" s="215" t="s">
        <v>503</v>
      </c>
    </row>
    <row r="290" s="2" customFormat="1">
      <c r="A290" s="38"/>
      <c r="B290" s="39"/>
      <c r="C290" s="40"/>
      <c r="D290" s="217" t="s">
        <v>128</v>
      </c>
      <c r="E290" s="40"/>
      <c r="F290" s="218" t="s">
        <v>502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128</v>
      </c>
      <c r="AU290" s="17" t="s">
        <v>81</v>
      </c>
    </row>
    <row r="291" s="2" customFormat="1" ht="16.5" customHeight="1">
      <c r="A291" s="38"/>
      <c r="B291" s="39"/>
      <c r="C291" s="204" t="s">
        <v>504</v>
      </c>
      <c r="D291" s="204" t="s">
        <v>121</v>
      </c>
      <c r="E291" s="205" t="s">
        <v>505</v>
      </c>
      <c r="F291" s="206" t="s">
        <v>506</v>
      </c>
      <c r="G291" s="207" t="s">
        <v>294</v>
      </c>
      <c r="H291" s="208">
        <v>406.5</v>
      </c>
      <c r="I291" s="209"/>
      <c r="J291" s="210">
        <f>ROUND(I291*H291,2)</f>
        <v>0</v>
      </c>
      <c r="K291" s="206" t="s">
        <v>125</v>
      </c>
      <c r="L291" s="44"/>
      <c r="M291" s="211" t="s">
        <v>19</v>
      </c>
      <c r="N291" s="212" t="s">
        <v>42</v>
      </c>
      <c r="O291" s="84"/>
      <c r="P291" s="213">
        <f>O291*H291</f>
        <v>0</v>
      </c>
      <c r="Q291" s="213">
        <v>0.14066999999999999</v>
      </c>
      <c r="R291" s="213">
        <f>Q291*H291</f>
        <v>57.182354999999994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126</v>
      </c>
      <c r="AT291" s="215" t="s">
        <v>121</v>
      </c>
      <c r="AU291" s="215" t="s">
        <v>81</v>
      </c>
      <c r="AY291" s="17" t="s">
        <v>118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79</v>
      </c>
      <c r="BK291" s="216">
        <f>ROUND(I291*H291,2)</f>
        <v>0</v>
      </c>
      <c r="BL291" s="17" t="s">
        <v>126</v>
      </c>
      <c r="BM291" s="215" t="s">
        <v>507</v>
      </c>
    </row>
    <row r="292" s="2" customFormat="1">
      <c r="A292" s="38"/>
      <c r="B292" s="39"/>
      <c r="C292" s="40"/>
      <c r="D292" s="217" t="s">
        <v>128</v>
      </c>
      <c r="E292" s="40"/>
      <c r="F292" s="218" t="s">
        <v>508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128</v>
      </c>
      <c r="AU292" s="17" t="s">
        <v>81</v>
      </c>
    </row>
    <row r="293" s="2" customFormat="1">
      <c r="A293" s="38"/>
      <c r="B293" s="39"/>
      <c r="C293" s="40"/>
      <c r="D293" s="222" t="s">
        <v>130</v>
      </c>
      <c r="E293" s="40"/>
      <c r="F293" s="223" t="s">
        <v>509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130</v>
      </c>
      <c r="AU293" s="17" t="s">
        <v>81</v>
      </c>
    </row>
    <row r="294" s="13" customFormat="1">
      <c r="A294" s="13"/>
      <c r="B294" s="224"/>
      <c r="C294" s="225"/>
      <c r="D294" s="217" t="s">
        <v>132</v>
      </c>
      <c r="E294" s="226" t="s">
        <v>19</v>
      </c>
      <c r="F294" s="227" t="s">
        <v>510</v>
      </c>
      <c r="G294" s="225"/>
      <c r="H294" s="228">
        <v>406.5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132</v>
      </c>
      <c r="AU294" s="234" t="s">
        <v>81</v>
      </c>
      <c r="AV294" s="13" t="s">
        <v>81</v>
      </c>
      <c r="AW294" s="13" t="s">
        <v>33</v>
      </c>
      <c r="AX294" s="13" t="s">
        <v>79</v>
      </c>
      <c r="AY294" s="234" t="s">
        <v>118</v>
      </c>
    </row>
    <row r="295" s="2" customFormat="1" ht="16.5" customHeight="1">
      <c r="A295" s="38"/>
      <c r="B295" s="39"/>
      <c r="C295" s="235" t="s">
        <v>511</v>
      </c>
      <c r="D295" s="235" t="s">
        <v>188</v>
      </c>
      <c r="E295" s="236" t="s">
        <v>512</v>
      </c>
      <c r="F295" s="237" t="s">
        <v>513</v>
      </c>
      <c r="G295" s="238" t="s">
        <v>294</v>
      </c>
      <c r="H295" s="239">
        <v>382.5</v>
      </c>
      <c r="I295" s="240"/>
      <c r="J295" s="241">
        <f>ROUND(I295*H295,2)</f>
        <v>0</v>
      </c>
      <c r="K295" s="237" t="s">
        <v>125</v>
      </c>
      <c r="L295" s="242"/>
      <c r="M295" s="243" t="s">
        <v>19</v>
      </c>
      <c r="N295" s="244" t="s">
        <v>42</v>
      </c>
      <c r="O295" s="84"/>
      <c r="P295" s="213">
        <f>O295*H295</f>
        <v>0</v>
      </c>
      <c r="Q295" s="213">
        <v>0.20000000000000001</v>
      </c>
      <c r="R295" s="213">
        <f>Q295*H295</f>
        <v>76.5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191</v>
      </c>
      <c r="AT295" s="215" t="s">
        <v>188</v>
      </c>
      <c r="AU295" s="215" t="s">
        <v>81</v>
      </c>
      <c r="AY295" s="17" t="s">
        <v>118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79</v>
      </c>
      <c r="BK295" s="216">
        <f>ROUND(I295*H295,2)</f>
        <v>0</v>
      </c>
      <c r="BL295" s="17" t="s">
        <v>126</v>
      </c>
      <c r="BM295" s="215" t="s">
        <v>514</v>
      </c>
    </row>
    <row r="296" s="2" customFormat="1">
      <c r="A296" s="38"/>
      <c r="B296" s="39"/>
      <c r="C296" s="40"/>
      <c r="D296" s="217" t="s">
        <v>128</v>
      </c>
      <c r="E296" s="40"/>
      <c r="F296" s="218" t="s">
        <v>515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128</v>
      </c>
      <c r="AU296" s="17" t="s">
        <v>81</v>
      </c>
    </row>
    <row r="297" s="13" customFormat="1">
      <c r="A297" s="13"/>
      <c r="B297" s="224"/>
      <c r="C297" s="225"/>
      <c r="D297" s="217" t="s">
        <v>132</v>
      </c>
      <c r="E297" s="226" t="s">
        <v>19</v>
      </c>
      <c r="F297" s="227" t="s">
        <v>516</v>
      </c>
      <c r="G297" s="225"/>
      <c r="H297" s="228">
        <v>382.5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132</v>
      </c>
      <c r="AU297" s="234" t="s">
        <v>81</v>
      </c>
      <c r="AV297" s="13" t="s">
        <v>81</v>
      </c>
      <c r="AW297" s="13" t="s">
        <v>33</v>
      </c>
      <c r="AX297" s="13" t="s">
        <v>79</v>
      </c>
      <c r="AY297" s="234" t="s">
        <v>118</v>
      </c>
    </row>
    <row r="298" s="2" customFormat="1" ht="16.5" customHeight="1">
      <c r="A298" s="38"/>
      <c r="B298" s="39"/>
      <c r="C298" s="235" t="s">
        <v>517</v>
      </c>
      <c r="D298" s="235" t="s">
        <v>188</v>
      </c>
      <c r="E298" s="236" t="s">
        <v>518</v>
      </c>
      <c r="F298" s="237" t="s">
        <v>519</v>
      </c>
      <c r="G298" s="238" t="s">
        <v>294</v>
      </c>
      <c r="H298" s="239">
        <v>24</v>
      </c>
      <c r="I298" s="240"/>
      <c r="J298" s="241">
        <f>ROUND(I298*H298,2)</f>
        <v>0</v>
      </c>
      <c r="K298" s="237" t="s">
        <v>125</v>
      </c>
      <c r="L298" s="242"/>
      <c r="M298" s="243" t="s">
        <v>19</v>
      </c>
      <c r="N298" s="244" t="s">
        <v>42</v>
      </c>
      <c r="O298" s="84"/>
      <c r="P298" s="213">
        <f>O298*H298</f>
        <v>0</v>
      </c>
      <c r="Q298" s="213">
        <v>0.125</v>
      </c>
      <c r="R298" s="213">
        <f>Q298*H298</f>
        <v>3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191</v>
      </c>
      <c r="AT298" s="215" t="s">
        <v>188</v>
      </c>
      <c r="AU298" s="215" t="s">
        <v>81</v>
      </c>
      <c r="AY298" s="17" t="s">
        <v>118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79</v>
      </c>
      <c r="BK298" s="216">
        <f>ROUND(I298*H298,2)</f>
        <v>0</v>
      </c>
      <c r="BL298" s="17" t="s">
        <v>126</v>
      </c>
      <c r="BM298" s="215" t="s">
        <v>520</v>
      </c>
    </row>
    <row r="299" s="2" customFormat="1">
      <c r="A299" s="38"/>
      <c r="B299" s="39"/>
      <c r="C299" s="40"/>
      <c r="D299" s="217" t="s">
        <v>128</v>
      </c>
      <c r="E299" s="40"/>
      <c r="F299" s="218" t="s">
        <v>519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128</v>
      </c>
      <c r="AU299" s="17" t="s">
        <v>81</v>
      </c>
    </row>
    <row r="300" s="13" customFormat="1">
      <c r="A300" s="13"/>
      <c r="B300" s="224"/>
      <c r="C300" s="225"/>
      <c r="D300" s="217" t="s">
        <v>132</v>
      </c>
      <c r="E300" s="226" t="s">
        <v>19</v>
      </c>
      <c r="F300" s="227" t="s">
        <v>521</v>
      </c>
      <c r="G300" s="225"/>
      <c r="H300" s="228">
        <v>24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132</v>
      </c>
      <c r="AU300" s="234" t="s">
        <v>81</v>
      </c>
      <c r="AV300" s="13" t="s">
        <v>81</v>
      </c>
      <c r="AW300" s="13" t="s">
        <v>33</v>
      </c>
      <c r="AX300" s="13" t="s">
        <v>79</v>
      </c>
      <c r="AY300" s="234" t="s">
        <v>118</v>
      </c>
    </row>
    <row r="301" s="2" customFormat="1" ht="16.5" customHeight="1">
      <c r="A301" s="38"/>
      <c r="B301" s="39"/>
      <c r="C301" s="204" t="s">
        <v>522</v>
      </c>
      <c r="D301" s="204" t="s">
        <v>121</v>
      </c>
      <c r="E301" s="205" t="s">
        <v>523</v>
      </c>
      <c r="F301" s="206" t="s">
        <v>524</v>
      </c>
      <c r="G301" s="207" t="s">
        <v>124</v>
      </c>
      <c r="H301" s="208">
        <v>4.5</v>
      </c>
      <c r="I301" s="209"/>
      <c r="J301" s="210">
        <f>ROUND(I301*H301,2)</f>
        <v>0</v>
      </c>
      <c r="K301" s="206" t="s">
        <v>125</v>
      </c>
      <c r="L301" s="44"/>
      <c r="M301" s="211" t="s">
        <v>19</v>
      </c>
      <c r="N301" s="212" t="s">
        <v>42</v>
      </c>
      <c r="O301" s="84"/>
      <c r="P301" s="213">
        <f>O301*H301</f>
        <v>0</v>
      </c>
      <c r="Q301" s="213">
        <v>2.2563399999999998</v>
      </c>
      <c r="R301" s="213">
        <f>Q301*H301</f>
        <v>10.15353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126</v>
      </c>
      <c r="AT301" s="215" t="s">
        <v>121</v>
      </c>
      <c r="AU301" s="215" t="s">
        <v>81</v>
      </c>
      <c r="AY301" s="17" t="s">
        <v>118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79</v>
      </c>
      <c r="BK301" s="216">
        <f>ROUND(I301*H301,2)</f>
        <v>0</v>
      </c>
      <c r="BL301" s="17" t="s">
        <v>126</v>
      </c>
      <c r="BM301" s="215" t="s">
        <v>525</v>
      </c>
    </row>
    <row r="302" s="2" customFormat="1">
      <c r="A302" s="38"/>
      <c r="B302" s="39"/>
      <c r="C302" s="40"/>
      <c r="D302" s="217" t="s">
        <v>128</v>
      </c>
      <c r="E302" s="40"/>
      <c r="F302" s="218" t="s">
        <v>526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128</v>
      </c>
      <c r="AU302" s="17" t="s">
        <v>81</v>
      </c>
    </row>
    <row r="303" s="2" customFormat="1">
      <c r="A303" s="38"/>
      <c r="B303" s="39"/>
      <c r="C303" s="40"/>
      <c r="D303" s="222" t="s">
        <v>130</v>
      </c>
      <c r="E303" s="40"/>
      <c r="F303" s="223" t="s">
        <v>527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130</v>
      </c>
      <c r="AU303" s="17" t="s">
        <v>81</v>
      </c>
    </row>
    <row r="304" s="13" customFormat="1">
      <c r="A304" s="13"/>
      <c r="B304" s="224"/>
      <c r="C304" s="225"/>
      <c r="D304" s="217" t="s">
        <v>132</v>
      </c>
      <c r="E304" s="226" t="s">
        <v>19</v>
      </c>
      <c r="F304" s="227" t="s">
        <v>528</v>
      </c>
      <c r="G304" s="225"/>
      <c r="H304" s="228">
        <v>4.5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132</v>
      </c>
      <c r="AU304" s="234" t="s">
        <v>81</v>
      </c>
      <c r="AV304" s="13" t="s">
        <v>81</v>
      </c>
      <c r="AW304" s="13" t="s">
        <v>33</v>
      </c>
      <c r="AX304" s="13" t="s">
        <v>79</v>
      </c>
      <c r="AY304" s="234" t="s">
        <v>118</v>
      </c>
    </row>
    <row r="305" s="2" customFormat="1" ht="21.75" customHeight="1">
      <c r="A305" s="38"/>
      <c r="B305" s="39"/>
      <c r="C305" s="204" t="s">
        <v>529</v>
      </c>
      <c r="D305" s="204" t="s">
        <v>121</v>
      </c>
      <c r="E305" s="205" t="s">
        <v>530</v>
      </c>
      <c r="F305" s="206" t="s">
        <v>531</v>
      </c>
      <c r="G305" s="207" t="s">
        <v>294</v>
      </c>
      <c r="H305" s="208">
        <v>25</v>
      </c>
      <c r="I305" s="209"/>
      <c r="J305" s="210">
        <f>ROUND(I305*H305,2)</f>
        <v>0</v>
      </c>
      <c r="K305" s="206" t="s">
        <v>125</v>
      </c>
      <c r="L305" s="44"/>
      <c r="M305" s="211" t="s">
        <v>19</v>
      </c>
      <c r="N305" s="212" t="s">
        <v>42</v>
      </c>
      <c r="O305" s="84"/>
      <c r="P305" s="213">
        <f>O305*H305</f>
        <v>0</v>
      </c>
      <c r="Q305" s="213">
        <v>0.00060999999999999997</v>
      </c>
      <c r="R305" s="213">
        <f>Q305*H305</f>
        <v>0.01525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126</v>
      </c>
      <c r="AT305" s="215" t="s">
        <v>121</v>
      </c>
      <c r="AU305" s="215" t="s">
        <v>81</v>
      </c>
      <c r="AY305" s="17" t="s">
        <v>118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79</v>
      </c>
      <c r="BK305" s="216">
        <f>ROUND(I305*H305,2)</f>
        <v>0</v>
      </c>
      <c r="BL305" s="17" t="s">
        <v>126</v>
      </c>
      <c r="BM305" s="215" t="s">
        <v>532</v>
      </c>
    </row>
    <row r="306" s="2" customFormat="1">
      <c r="A306" s="38"/>
      <c r="B306" s="39"/>
      <c r="C306" s="40"/>
      <c r="D306" s="217" t="s">
        <v>128</v>
      </c>
      <c r="E306" s="40"/>
      <c r="F306" s="218" t="s">
        <v>533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128</v>
      </c>
      <c r="AU306" s="17" t="s">
        <v>81</v>
      </c>
    </row>
    <row r="307" s="2" customFormat="1">
      <c r="A307" s="38"/>
      <c r="B307" s="39"/>
      <c r="C307" s="40"/>
      <c r="D307" s="222" t="s">
        <v>130</v>
      </c>
      <c r="E307" s="40"/>
      <c r="F307" s="223" t="s">
        <v>534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130</v>
      </c>
      <c r="AU307" s="17" t="s">
        <v>81</v>
      </c>
    </row>
    <row r="308" s="2" customFormat="1" ht="16.5" customHeight="1">
      <c r="A308" s="38"/>
      <c r="B308" s="39"/>
      <c r="C308" s="204" t="s">
        <v>535</v>
      </c>
      <c r="D308" s="204" t="s">
        <v>121</v>
      </c>
      <c r="E308" s="205" t="s">
        <v>536</v>
      </c>
      <c r="F308" s="206" t="s">
        <v>537</v>
      </c>
      <c r="G308" s="207" t="s">
        <v>353</v>
      </c>
      <c r="H308" s="208">
        <v>6</v>
      </c>
      <c r="I308" s="209"/>
      <c r="J308" s="210">
        <f>ROUND(I308*H308,2)</f>
        <v>0</v>
      </c>
      <c r="K308" s="206" t="s">
        <v>19</v>
      </c>
      <c r="L308" s="44"/>
      <c r="M308" s="211" t="s">
        <v>19</v>
      </c>
      <c r="N308" s="212" t="s">
        <v>42</v>
      </c>
      <c r="O308" s="84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126</v>
      </c>
      <c r="AT308" s="215" t="s">
        <v>121</v>
      </c>
      <c r="AU308" s="215" t="s">
        <v>81</v>
      </c>
      <c r="AY308" s="17" t="s">
        <v>118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79</v>
      </c>
      <c r="BK308" s="216">
        <f>ROUND(I308*H308,2)</f>
        <v>0</v>
      </c>
      <c r="BL308" s="17" t="s">
        <v>126</v>
      </c>
      <c r="BM308" s="215" t="s">
        <v>538</v>
      </c>
    </row>
    <row r="309" s="2" customFormat="1">
      <c r="A309" s="38"/>
      <c r="B309" s="39"/>
      <c r="C309" s="40"/>
      <c r="D309" s="217" t="s">
        <v>128</v>
      </c>
      <c r="E309" s="40"/>
      <c r="F309" s="218" t="s">
        <v>537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128</v>
      </c>
      <c r="AU309" s="17" t="s">
        <v>81</v>
      </c>
    </row>
    <row r="310" s="2" customFormat="1" ht="21.75" customHeight="1">
      <c r="A310" s="38"/>
      <c r="B310" s="39"/>
      <c r="C310" s="204" t="s">
        <v>539</v>
      </c>
      <c r="D310" s="204" t="s">
        <v>121</v>
      </c>
      <c r="E310" s="205" t="s">
        <v>540</v>
      </c>
      <c r="F310" s="206" t="s">
        <v>541</v>
      </c>
      <c r="G310" s="207" t="s">
        <v>358</v>
      </c>
      <c r="H310" s="208">
        <v>3</v>
      </c>
      <c r="I310" s="209"/>
      <c r="J310" s="210">
        <f>ROUND(I310*H310,2)</f>
        <v>0</v>
      </c>
      <c r="K310" s="206" t="s">
        <v>19</v>
      </c>
      <c r="L310" s="44"/>
      <c r="M310" s="211" t="s">
        <v>19</v>
      </c>
      <c r="N310" s="212" t="s">
        <v>42</v>
      </c>
      <c r="O310" s="84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126</v>
      </c>
      <c r="AT310" s="215" t="s">
        <v>121</v>
      </c>
      <c r="AU310" s="215" t="s">
        <v>81</v>
      </c>
      <c r="AY310" s="17" t="s">
        <v>118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79</v>
      </c>
      <c r="BK310" s="216">
        <f>ROUND(I310*H310,2)</f>
        <v>0</v>
      </c>
      <c r="BL310" s="17" t="s">
        <v>126</v>
      </c>
      <c r="BM310" s="215" t="s">
        <v>542</v>
      </c>
    </row>
    <row r="311" s="2" customFormat="1">
      <c r="A311" s="38"/>
      <c r="B311" s="39"/>
      <c r="C311" s="40"/>
      <c r="D311" s="217" t="s">
        <v>128</v>
      </c>
      <c r="E311" s="40"/>
      <c r="F311" s="218" t="s">
        <v>541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128</v>
      </c>
      <c r="AU311" s="17" t="s">
        <v>81</v>
      </c>
    </row>
    <row r="312" s="12" customFormat="1" ht="22.8" customHeight="1">
      <c r="A312" s="12"/>
      <c r="B312" s="188"/>
      <c r="C312" s="189"/>
      <c r="D312" s="190" t="s">
        <v>70</v>
      </c>
      <c r="E312" s="202" t="s">
        <v>543</v>
      </c>
      <c r="F312" s="202" t="s">
        <v>544</v>
      </c>
      <c r="G312" s="189"/>
      <c r="H312" s="189"/>
      <c r="I312" s="192"/>
      <c r="J312" s="203">
        <f>BK312</f>
        <v>0</v>
      </c>
      <c r="K312" s="189"/>
      <c r="L312" s="194"/>
      <c r="M312" s="195"/>
      <c r="N312" s="196"/>
      <c r="O312" s="196"/>
      <c r="P312" s="197">
        <f>SUM(P313:P344)</f>
        <v>0</v>
      </c>
      <c r="Q312" s="196"/>
      <c r="R312" s="197">
        <f>SUM(R313:R344)</f>
        <v>0</v>
      </c>
      <c r="S312" s="196"/>
      <c r="T312" s="198">
        <f>SUM(T313:T344)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9" t="s">
        <v>79</v>
      </c>
      <c r="AT312" s="200" t="s">
        <v>70</v>
      </c>
      <c r="AU312" s="200" t="s">
        <v>79</v>
      </c>
      <c r="AY312" s="199" t="s">
        <v>118</v>
      </c>
      <c r="BK312" s="201">
        <f>SUM(BK313:BK344)</f>
        <v>0</v>
      </c>
    </row>
    <row r="313" s="2" customFormat="1" ht="16.5" customHeight="1">
      <c r="A313" s="38"/>
      <c r="B313" s="39"/>
      <c r="C313" s="204" t="s">
        <v>545</v>
      </c>
      <c r="D313" s="204" t="s">
        <v>121</v>
      </c>
      <c r="E313" s="205" t="s">
        <v>546</v>
      </c>
      <c r="F313" s="206" t="s">
        <v>547</v>
      </c>
      <c r="G313" s="207" t="s">
        <v>548</v>
      </c>
      <c r="H313" s="208">
        <v>920.10000000000002</v>
      </c>
      <c r="I313" s="209"/>
      <c r="J313" s="210">
        <f>ROUND(I313*H313,2)</f>
        <v>0</v>
      </c>
      <c r="K313" s="206" t="s">
        <v>125</v>
      </c>
      <c r="L313" s="44"/>
      <c r="M313" s="211" t="s">
        <v>19</v>
      </c>
      <c r="N313" s="212" t="s">
        <v>42</v>
      </c>
      <c r="O313" s="84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126</v>
      </c>
      <c r="AT313" s="215" t="s">
        <v>121</v>
      </c>
      <c r="AU313" s="215" t="s">
        <v>81</v>
      </c>
      <c r="AY313" s="17" t="s">
        <v>118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79</v>
      </c>
      <c r="BK313" s="216">
        <f>ROUND(I313*H313,2)</f>
        <v>0</v>
      </c>
      <c r="BL313" s="17" t="s">
        <v>126</v>
      </c>
      <c r="BM313" s="215" t="s">
        <v>549</v>
      </c>
    </row>
    <row r="314" s="2" customFormat="1">
      <c r="A314" s="38"/>
      <c r="B314" s="39"/>
      <c r="C314" s="40"/>
      <c r="D314" s="217" t="s">
        <v>128</v>
      </c>
      <c r="E314" s="40"/>
      <c r="F314" s="218" t="s">
        <v>550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128</v>
      </c>
      <c r="AU314" s="17" t="s">
        <v>81</v>
      </c>
    </row>
    <row r="315" s="2" customFormat="1">
      <c r="A315" s="38"/>
      <c r="B315" s="39"/>
      <c r="C315" s="40"/>
      <c r="D315" s="222" t="s">
        <v>130</v>
      </c>
      <c r="E315" s="40"/>
      <c r="F315" s="223" t="s">
        <v>551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130</v>
      </c>
      <c r="AU315" s="17" t="s">
        <v>81</v>
      </c>
    </row>
    <row r="316" s="13" customFormat="1">
      <c r="A316" s="13"/>
      <c r="B316" s="224"/>
      <c r="C316" s="225"/>
      <c r="D316" s="217" t="s">
        <v>132</v>
      </c>
      <c r="E316" s="226" t="s">
        <v>19</v>
      </c>
      <c r="F316" s="227" t="s">
        <v>552</v>
      </c>
      <c r="G316" s="225"/>
      <c r="H316" s="228">
        <v>920.10000000000002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132</v>
      </c>
      <c r="AU316" s="234" t="s">
        <v>81</v>
      </c>
      <c r="AV316" s="13" t="s">
        <v>81</v>
      </c>
      <c r="AW316" s="13" t="s">
        <v>33</v>
      </c>
      <c r="AX316" s="13" t="s">
        <v>79</v>
      </c>
      <c r="AY316" s="234" t="s">
        <v>118</v>
      </c>
    </row>
    <row r="317" s="2" customFormat="1" ht="16.5" customHeight="1">
      <c r="A317" s="38"/>
      <c r="B317" s="39"/>
      <c r="C317" s="204" t="s">
        <v>553</v>
      </c>
      <c r="D317" s="204" t="s">
        <v>121</v>
      </c>
      <c r="E317" s="205" t="s">
        <v>554</v>
      </c>
      <c r="F317" s="206" t="s">
        <v>555</v>
      </c>
      <c r="G317" s="207" t="s">
        <v>548</v>
      </c>
      <c r="H317" s="208">
        <v>8280.8999999999996</v>
      </c>
      <c r="I317" s="209"/>
      <c r="J317" s="210">
        <f>ROUND(I317*H317,2)</f>
        <v>0</v>
      </c>
      <c r="K317" s="206" t="s">
        <v>125</v>
      </c>
      <c r="L317" s="44"/>
      <c r="M317" s="211" t="s">
        <v>19</v>
      </c>
      <c r="N317" s="212" t="s">
        <v>42</v>
      </c>
      <c r="O317" s="84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126</v>
      </c>
      <c r="AT317" s="215" t="s">
        <v>121</v>
      </c>
      <c r="AU317" s="215" t="s">
        <v>81</v>
      </c>
      <c r="AY317" s="17" t="s">
        <v>118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79</v>
      </c>
      <c r="BK317" s="216">
        <f>ROUND(I317*H317,2)</f>
        <v>0</v>
      </c>
      <c r="BL317" s="17" t="s">
        <v>126</v>
      </c>
      <c r="BM317" s="215" t="s">
        <v>556</v>
      </c>
    </row>
    <row r="318" s="2" customFormat="1">
      <c r="A318" s="38"/>
      <c r="B318" s="39"/>
      <c r="C318" s="40"/>
      <c r="D318" s="217" t="s">
        <v>128</v>
      </c>
      <c r="E318" s="40"/>
      <c r="F318" s="218" t="s">
        <v>557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128</v>
      </c>
      <c r="AU318" s="17" t="s">
        <v>81</v>
      </c>
    </row>
    <row r="319" s="2" customFormat="1">
      <c r="A319" s="38"/>
      <c r="B319" s="39"/>
      <c r="C319" s="40"/>
      <c r="D319" s="222" t="s">
        <v>130</v>
      </c>
      <c r="E319" s="40"/>
      <c r="F319" s="223" t="s">
        <v>558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130</v>
      </c>
      <c r="AU319" s="17" t="s">
        <v>81</v>
      </c>
    </row>
    <row r="320" s="13" customFormat="1">
      <c r="A320" s="13"/>
      <c r="B320" s="224"/>
      <c r="C320" s="225"/>
      <c r="D320" s="217" t="s">
        <v>132</v>
      </c>
      <c r="E320" s="226" t="s">
        <v>19</v>
      </c>
      <c r="F320" s="227" t="s">
        <v>559</v>
      </c>
      <c r="G320" s="225"/>
      <c r="H320" s="228">
        <v>8280.8999999999996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132</v>
      </c>
      <c r="AU320" s="234" t="s">
        <v>81</v>
      </c>
      <c r="AV320" s="13" t="s">
        <v>81</v>
      </c>
      <c r="AW320" s="13" t="s">
        <v>33</v>
      </c>
      <c r="AX320" s="13" t="s">
        <v>79</v>
      </c>
      <c r="AY320" s="234" t="s">
        <v>118</v>
      </c>
    </row>
    <row r="321" s="2" customFormat="1" ht="16.5" customHeight="1">
      <c r="A321" s="38"/>
      <c r="B321" s="39"/>
      <c r="C321" s="204" t="s">
        <v>560</v>
      </c>
      <c r="D321" s="204" t="s">
        <v>121</v>
      </c>
      <c r="E321" s="205" t="s">
        <v>561</v>
      </c>
      <c r="F321" s="206" t="s">
        <v>562</v>
      </c>
      <c r="G321" s="207" t="s">
        <v>548</v>
      </c>
      <c r="H321" s="208">
        <v>653.37800000000004</v>
      </c>
      <c r="I321" s="209"/>
      <c r="J321" s="210">
        <f>ROUND(I321*H321,2)</f>
        <v>0</v>
      </c>
      <c r="K321" s="206" t="s">
        <v>125</v>
      </c>
      <c r="L321" s="44"/>
      <c r="M321" s="211" t="s">
        <v>19</v>
      </c>
      <c r="N321" s="212" t="s">
        <v>42</v>
      </c>
      <c r="O321" s="84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126</v>
      </c>
      <c r="AT321" s="215" t="s">
        <v>121</v>
      </c>
      <c r="AU321" s="215" t="s">
        <v>81</v>
      </c>
      <c r="AY321" s="17" t="s">
        <v>118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79</v>
      </c>
      <c r="BK321" s="216">
        <f>ROUND(I321*H321,2)</f>
        <v>0</v>
      </c>
      <c r="BL321" s="17" t="s">
        <v>126</v>
      </c>
      <c r="BM321" s="215" t="s">
        <v>563</v>
      </c>
    </row>
    <row r="322" s="2" customFormat="1">
      <c r="A322" s="38"/>
      <c r="B322" s="39"/>
      <c r="C322" s="40"/>
      <c r="D322" s="217" t="s">
        <v>128</v>
      </c>
      <c r="E322" s="40"/>
      <c r="F322" s="218" t="s">
        <v>564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128</v>
      </c>
      <c r="AU322" s="17" t="s">
        <v>81</v>
      </c>
    </row>
    <row r="323" s="2" customFormat="1">
      <c r="A323" s="38"/>
      <c r="B323" s="39"/>
      <c r="C323" s="40"/>
      <c r="D323" s="222" t="s">
        <v>130</v>
      </c>
      <c r="E323" s="40"/>
      <c r="F323" s="223" t="s">
        <v>565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130</v>
      </c>
      <c r="AU323" s="17" t="s">
        <v>81</v>
      </c>
    </row>
    <row r="324" s="13" customFormat="1">
      <c r="A324" s="13"/>
      <c r="B324" s="224"/>
      <c r="C324" s="225"/>
      <c r="D324" s="217" t="s">
        <v>132</v>
      </c>
      <c r="E324" s="226" t="s">
        <v>19</v>
      </c>
      <c r="F324" s="227" t="s">
        <v>566</v>
      </c>
      <c r="G324" s="225"/>
      <c r="H324" s="228">
        <v>653.37800000000004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132</v>
      </c>
      <c r="AU324" s="234" t="s">
        <v>81</v>
      </c>
      <c r="AV324" s="13" t="s">
        <v>81</v>
      </c>
      <c r="AW324" s="13" t="s">
        <v>33</v>
      </c>
      <c r="AX324" s="13" t="s">
        <v>79</v>
      </c>
      <c r="AY324" s="234" t="s">
        <v>118</v>
      </c>
    </row>
    <row r="325" s="2" customFormat="1" ht="16.5" customHeight="1">
      <c r="A325" s="38"/>
      <c r="B325" s="39"/>
      <c r="C325" s="204" t="s">
        <v>567</v>
      </c>
      <c r="D325" s="204" t="s">
        <v>121</v>
      </c>
      <c r="E325" s="205" t="s">
        <v>568</v>
      </c>
      <c r="F325" s="206" t="s">
        <v>569</v>
      </c>
      <c r="G325" s="207" t="s">
        <v>548</v>
      </c>
      <c r="H325" s="208">
        <v>6533.7799999999997</v>
      </c>
      <c r="I325" s="209"/>
      <c r="J325" s="210">
        <f>ROUND(I325*H325,2)</f>
        <v>0</v>
      </c>
      <c r="K325" s="206" t="s">
        <v>125</v>
      </c>
      <c r="L325" s="44"/>
      <c r="M325" s="211" t="s">
        <v>19</v>
      </c>
      <c r="N325" s="212" t="s">
        <v>42</v>
      </c>
      <c r="O325" s="84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5" t="s">
        <v>126</v>
      </c>
      <c r="AT325" s="215" t="s">
        <v>121</v>
      </c>
      <c r="AU325" s="215" t="s">
        <v>81</v>
      </c>
      <c r="AY325" s="17" t="s">
        <v>118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79</v>
      </c>
      <c r="BK325" s="216">
        <f>ROUND(I325*H325,2)</f>
        <v>0</v>
      </c>
      <c r="BL325" s="17" t="s">
        <v>126</v>
      </c>
      <c r="BM325" s="215" t="s">
        <v>570</v>
      </c>
    </row>
    <row r="326" s="2" customFormat="1">
      <c r="A326" s="38"/>
      <c r="B326" s="39"/>
      <c r="C326" s="40"/>
      <c r="D326" s="217" t="s">
        <v>128</v>
      </c>
      <c r="E326" s="40"/>
      <c r="F326" s="218" t="s">
        <v>571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128</v>
      </c>
      <c r="AU326" s="17" t="s">
        <v>81</v>
      </c>
    </row>
    <row r="327" s="2" customFormat="1">
      <c r="A327" s="38"/>
      <c r="B327" s="39"/>
      <c r="C327" s="40"/>
      <c r="D327" s="222" t="s">
        <v>130</v>
      </c>
      <c r="E327" s="40"/>
      <c r="F327" s="223" t="s">
        <v>572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130</v>
      </c>
      <c r="AU327" s="17" t="s">
        <v>81</v>
      </c>
    </row>
    <row r="328" s="13" customFormat="1">
      <c r="A328" s="13"/>
      <c r="B328" s="224"/>
      <c r="C328" s="225"/>
      <c r="D328" s="217" t="s">
        <v>132</v>
      </c>
      <c r="E328" s="226" t="s">
        <v>19</v>
      </c>
      <c r="F328" s="227" t="s">
        <v>573</v>
      </c>
      <c r="G328" s="225"/>
      <c r="H328" s="228">
        <v>6533.7799999999997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132</v>
      </c>
      <c r="AU328" s="234" t="s">
        <v>81</v>
      </c>
      <c r="AV328" s="13" t="s">
        <v>81</v>
      </c>
      <c r="AW328" s="13" t="s">
        <v>33</v>
      </c>
      <c r="AX328" s="13" t="s">
        <v>79</v>
      </c>
      <c r="AY328" s="234" t="s">
        <v>118</v>
      </c>
    </row>
    <row r="329" s="2" customFormat="1" ht="16.5" customHeight="1">
      <c r="A329" s="38"/>
      <c r="B329" s="39"/>
      <c r="C329" s="204" t="s">
        <v>574</v>
      </c>
      <c r="D329" s="204" t="s">
        <v>121</v>
      </c>
      <c r="E329" s="205" t="s">
        <v>575</v>
      </c>
      <c r="F329" s="206" t="s">
        <v>576</v>
      </c>
      <c r="G329" s="207" t="s">
        <v>548</v>
      </c>
      <c r="H329" s="208">
        <v>45</v>
      </c>
      <c r="I329" s="209"/>
      <c r="J329" s="210">
        <f>ROUND(I329*H329,2)</f>
        <v>0</v>
      </c>
      <c r="K329" s="206" t="s">
        <v>125</v>
      </c>
      <c r="L329" s="44"/>
      <c r="M329" s="211" t="s">
        <v>19</v>
      </c>
      <c r="N329" s="212" t="s">
        <v>42</v>
      </c>
      <c r="O329" s="84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126</v>
      </c>
      <c r="AT329" s="215" t="s">
        <v>121</v>
      </c>
      <c r="AU329" s="215" t="s">
        <v>81</v>
      </c>
      <c r="AY329" s="17" t="s">
        <v>118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79</v>
      </c>
      <c r="BK329" s="216">
        <f>ROUND(I329*H329,2)</f>
        <v>0</v>
      </c>
      <c r="BL329" s="17" t="s">
        <v>126</v>
      </c>
      <c r="BM329" s="215" t="s">
        <v>577</v>
      </c>
    </row>
    <row r="330" s="2" customFormat="1">
      <c r="A330" s="38"/>
      <c r="B330" s="39"/>
      <c r="C330" s="40"/>
      <c r="D330" s="217" t="s">
        <v>128</v>
      </c>
      <c r="E330" s="40"/>
      <c r="F330" s="218" t="s">
        <v>578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128</v>
      </c>
      <c r="AU330" s="17" t="s">
        <v>81</v>
      </c>
    </row>
    <row r="331" s="2" customFormat="1">
      <c r="A331" s="38"/>
      <c r="B331" s="39"/>
      <c r="C331" s="40"/>
      <c r="D331" s="222" t="s">
        <v>130</v>
      </c>
      <c r="E331" s="40"/>
      <c r="F331" s="223" t="s">
        <v>579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130</v>
      </c>
      <c r="AU331" s="17" t="s">
        <v>81</v>
      </c>
    </row>
    <row r="332" s="13" customFormat="1">
      <c r="A332" s="13"/>
      <c r="B332" s="224"/>
      <c r="C332" s="225"/>
      <c r="D332" s="217" t="s">
        <v>132</v>
      </c>
      <c r="E332" s="226" t="s">
        <v>19</v>
      </c>
      <c r="F332" s="227" t="s">
        <v>485</v>
      </c>
      <c r="G332" s="225"/>
      <c r="H332" s="228">
        <v>45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132</v>
      </c>
      <c r="AU332" s="234" t="s">
        <v>81</v>
      </c>
      <c r="AV332" s="13" t="s">
        <v>81</v>
      </c>
      <c r="AW332" s="13" t="s">
        <v>33</v>
      </c>
      <c r="AX332" s="13" t="s">
        <v>79</v>
      </c>
      <c r="AY332" s="234" t="s">
        <v>118</v>
      </c>
    </row>
    <row r="333" s="2" customFormat="1" ht="21.75" customHeight="1">
      <c r="A333" s="38"/>
      <c r="B333" s="39"/>
      <c r="C333" s="204" t="s">
        <v>580</v>
      </c>
      <c r="D333" s="204" t="s">
        <v>121</v>
      </c>
      <c r="E333" s="205" t="s">
        <v>581</v>
      </c>
      <c r="F333" s="206" t="s">
        <v>582</v>
      </c>
      <c r="G333" s="207" t="s">
        <v>548</v>
      </c>
      <c r="H333" s="208">
        <v>404.89999999999998</v>
      </c>
      <c r="I333" s="209"/>
      <c r="J333" s="210">
        <f>ROUND(I333*H333,2)</f>
        <v>0</v>
      </c>
      <c r="K333" s="206" t="s">
        <v>125</v>
      </c>
      <c r="L333" s="44"/>
      <c r="M333" s="211" t="s">
        <v>19</v>
      </c>
      <c r="N333" s="212" t="s">
        <v>42</v>
      </c>
      <c r="O333" s="84"/>
      <c r="P333" s="213">
        <f>O333*H333</f>
        <v>0</v>
      </c>
      <c r="Q333" s="213">
        <v>0</v>
      </c>
      <c r="R333" s="213">
        <f>Q333*H333</f>
        <v>0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126</v>
      </c>
      <c r="AT333" s="215" t="s">
        <v>121</v>
      </c>
      <c r="AU333" s="215" t="s">
        <v>81</v>
      </c>
      <c r="AY333" s="17" t="s">
        <v>118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79</v>
      </c>
      <c r="BK333" s="216">
        <f>ROUND(I333*H333,2)</f>
        <v>0</v>
      </c>
      <c r="BL333" s="17" t="s">
        <v>126</v>
      </c>
      <c r="BM333" s="215" t="s">
        <v>583</v>
      </c>
    </row>
    <row r="334" s="2" customFormat="1">
      <c r="A334" s="38"/>
      <c r="B334" s="39"/>
      <c r="C334" s="40"/>
      <c r="D334" s="217" t="s">
        <v>128</v>
      </c>
      <c r="E334" s="40"/>
      <c r="F334" s="218" t="s">
        <v>584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128</v>
      </c>
      <c r="AU334" s="17" t="s">
        <v>81</v>
      </c>
    </row>
    <row r="335" s="2" customFormat="1">
      <c r="A335" s="38"/>
      <c r="B335" s="39"/>
      <c r="C335" s="40"/>
      <c r="D335" s="222" t="s">
        <v>130</v>
      </c>
      <c r="E335" s="40"/>
      <c r="F335" s="223" t="s">
        <v>585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130</v>
      </c>
      <c r="AU335" s="17" t="s">
        <v>81</v>
      </c>
    </row>
    <row r="336" s="13" customFormat="1">
      <c r="A336" s="13"/>
      <c r="B336" s="224"/>
      <c r="C336" s="225"/>
      <c r="D336" s="217" t="s">
        <v>132</v>
      </c>
      <c r="E336" s="226" t="s">
        <v>19</v>
      </c>
      <c r="F336" s="227" t="s">
        <v>586</v>
      </c>
      <c r="G336" s="225"/>
      <c r="H336" s="228">
        <v>404.89999999999998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132</v>
      </c>
      <c r="AU336" s="234" t="s">
        <v>81</v>
      </c>
      <c r="AV336" s="13" t="s">
        <v>81</v>
      </c>
      <c r="AW336" s="13" t="s">
        <v>33</v>
      </c>
      <c r="AX336" s="13" t="s">
        <v>79</v>
      </c>
      <c r="AY336" s="234" t="s">
        <v>118</v>
      </c>
    </row>
    <row r="337" s="2" customFormat="1" ht="24.15" customHeight="1">
      <c r="A337" s="38"/>
      <c r="B337" s="39"/>
      <c r="C337" s="204" t="s">
        <v>587</v>
      </c>
      <c r="D337" s="204" t="s">
        <v>121</v>
      </c>
      <c r="E337" s="205" t="s">
        <v>588</v>
      </c>
      <c r="F337" s="206" t="s">
        <v>589</v>
      </c>
      <c r="G337" s="207" t="s">
        <v>548</v>
      </c>
      <c r="H337" s="208">
        <v>248.47800000000001</v>
      </c>
      <c r="I337" s="209"/>
      <c r="J337" s="210">
        <f>ROUND(I337*H337,2)</f>
        <v>0</v>
      </c>
      <c r="K337" s="206" t="s">
        <v>125</v>
      </c>
      <c r="L337" s="44"/>
      <c r="M337" s="211" t="s">
        <v>19</v>
      </c>
      <c r="N337" s="212" t="s">
        <v>42</v>
      </c>
      <c r="O337" s="84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5" t="s">
        <v>126</v>
      </c>
      <c r="AT337" s="215" t="s">
        <v>121</v>
      </c>
      <c r="AU337" s="215" t="s">
        <v>81</v>
      </c>
      <c r="AY337" s="17" t="s">
        <v>118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7" t="s">
        <v>79</v>
      </c>
      <c r="BK337" s="216">
        <f>ROUND(I337*H337,2)</f>
        <v>0</v>
      </c>
      <c r="BL337" s="17" t="s">
        <v>126</v>
      </c>
      <c r="BM337" s="215" t="s">
        <v>590</v>
      </c>
    </row>
    <row r="338" s="2" customFormat="1">
      <c r="A338" s="38"/>
      <c r="B338" s="39"/>
      <c r="C338" s="40"/>
      <c r="D338" s="217" t="s">
        <v>128</v>
      </c>
      <c r="E338" s="40"/>
      <c r="F338" s="218" t="s">
        <v>591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128</v>
      </c>
      <c r="AU338" s="17" t="s">
        <v>81</v>
      </c>
    </row>
    <row r="339" s="2" customFormat="1">
      <c r="A339" s="38"/>
      <c r="B339" s="39"/>
      <c r="C339" s="40"/>
      <c r="D339" s="222" t="s">
        <v>130</v>
      </c>
      <c r="E339" s="40"/>
      <c r="F339" s="223" t="s">
        <v>592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130</v>
      </c>
      <c r="AU339" s="17" t="s">
        <v>81</v>
      </c>
    </row>
    <row r="340" s="13" customFormat="1">
      <c r="A340" s="13"/>
      <c r="B340" s="224"/>
      <c r="C340" s="225"/>
      <c r="D340" s="217" t="s">
        <v>132</v>
      </c>
      <c r="E340" s="226" t="s">
        <v>19</v>
      </c>
      <c r="F340" s="227" t="s">
        <v>593</v>
      </c>
      <c r="G340" s="225"/>
      <c r="H340" s="228">
        <v>248.47800000000001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132</v>
      </c>
      <c r="AU340" s="234" t="s">
        <v>81</v>
      </c>
      <c r="AV340" s="13" t="s">
        <v>81</v>
      </c>
      <c r="AW340" s="13" t="s">
        <v>33</v>
      </c>
      <c r="AX340" s="13" t="s">
        <v>79</v>
      </c>
      <c r="AY340" s="234" t="s">
        <v>118</v>
      </c>
    </row>
    <row r="341" s="2" customFormat="1" ht="24.15" customHeight="1">
      <c r="A341" s="38"/>
      <c r="B341" s="39"/>
      <c r="C341" s="204" t="s">
        <v>594</v>
      </c>
      <c r="D341" s="204" t="s">
        <v>121</v>
      </c>
      <c r="E341" s="205" t="s">
        <v>595</v>
      </c>
      <c r="F341" s="206" t="s">
        <v>596</v>
      </c>
      <c r="G341" s="207" t="s">
        <v>548</v>
      </c>
      <c r="H341" s="208">
        <v>920.10000000000002</v>
      </c>
      <c r="I341" s="209"/>
      <c r="J341" s="210">
        <f>ROUND(I341*H341,2)</f>
        <v>0</v>
      </c>
      <c r="K341" s="206" t="s">
        <v>125</v>
      </c>
      <c r="L341" s="44"/>
      <c r="M341" s="211" t="s">
        <v>19</v>
      </c>
      <c r="N341" s="212" t="s">
        <v>42</v>
      </c>
      <c r="O341" s="84"/>
      <c r="P341" s="213">
        <f>O341*H341</f>
        <v>0</v>
      </c>
      <c r="Q341" s="213">
        <v>0</v>
      </c>
      <c r="R341" s="213">
        <f>Q341*H341</f>
        <v>0</v>
      </c>
      <c r="S341" s="213">
        <v>0</v>
      </c>
      <c r="T341" s="21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5" t="s">
        <v>126</v>
      </c>
      <c r="AT341" s="215" t="s">
        <v>121</v>
      </c>
      <c r="AU341" s="215" t="s">
        <v>81</v>
      </c>
      <c r="AY341" s="17" t="s">
        <v>118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7" t="s">
        <v>79</v>
      </c>
      <c r="BK341" s="216">
        <f>ROUND(I341*H341,2)</f>
        <v>0</v>
      </c>
      <c r="BL341" s="17" t="s">
        <v>126</v>
      </c>
      <c r="BM341" s="215" t="s">
        <v>597</v>
      </c>
    </row>
    <row r="342" s="2" customFormat="1">
      <c r="A342" s="38"/>
      <c r="B342" s="39"/>
      <c r="C342" s="40"/>
      <c r="D342" s="217" t="s">
        <v>128</v>
      </c>
      <c r="E342" s="40"/>
      <c r="F342" s="218" t="s">
        <v>598</v>
      </c>
      <c r="G342" s="40"/>
      <c r="H342" s="40"/>
      <c r="I342" s="219"/>
      <c r="J342" s="40"/>
      <c r="K342" s="40"/>
      <c r="L342" s="44"/>
      <c r="M342" s="220"/>
      <c r="N342" s="221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128</v>
      </c>
      <c r="AU342" s="17" t="s">
        <v>81</v>
      </c>
    </row>
    <row r="343" s="2" customFormat="1">
      <c r="A343" s="38"/>
      <c r="B343" s="39"/>
      <c r="C343" s="40"/>
      <c r="D343" s="222" t="s">
        <v>130</v>
      </c>
      <c r="E343" s="40"/>
      <c r="F343" s="223" t="s">
        <v>599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130</v>
      </c>
      <c r="AU343" s="17" t="s">
        <v>81</v>
      </c>
    </row>
    <row r="344" s="13" customFormat="1">
      <c r="A344" s="13"/>
      <c r="B344" s="224"/>
      <c r="C344" s="225"/>
      <c r="D344" s="217" t="s">
        <v>132</v>
      </c>
      <c r="E344" s="226" t="s">
        <v>19</v>
      </c>
      <c r="F344" s="227" t="s">
        <v>600</v>
      </c>
      <c r="G344" s="225"/>
      <c r="H344" s="228">
        <v>920.10000000000002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132</v>
      </c>
      <c r="AU344" s="234" t="s">
        <v>81</v>
      </c>
      <c r="AV344" s="13" t="s">
        <v>81</v>
      </c>
      <c r="AW344" s="13" t="s">
        <v>33</v>
      </c>
      <c r="AX344" s="13" t="s">
        <v>79</v>
      </c>
      <c r="AY344" s="234" t="s">
        <v>118</v>
      </c>
    </row>
    <row r="345" s="12" customFormat="1" ht="22.8" customHeight="1">
      <c r="A345" s="12"/>
      <c r="B345" s="188"/>
      <c r="C345" s="189"/>
      <c r="D345" s="190" t="s">
        <v>70</v>
      </c>
      <c r="E345" s="202" t="s">
        <v>601</v>
      </c>
      <c r="F345" s="202" t="s">
        <v>602</v>
      </c>
      <c r="G345" s="189"/>
      <c r="H345" s="189"/>
      <c r="I345" s="192"/>
      <c r="J345" s="203">
        <f>BK345</f>
        <v>0</v>
      </c>
      <c r="K345" s="189"/>
      <c r="L345" s="194"/>
      <c r="M345" s="195"/>
      <c r="N345" s="196"/>
      <c r="O345" s="196"/>
      <c r="P345" s="197">
        <f>SUM(P346:P354)</f>
        <v>0</v>
      </c>
      <c r="Q345" s="196"/>
      <c r="R345" s="197">
        <f>SUM(R346:R354)</f>
        <v>0</v>
      </c>
      <c r="S345" s="196"/>
      <c r="T345" s="198">
        <f>SUM(T346:T354)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99" t="s">
        <v>79</v>
      </c>
      <c r="AT345" s="200" t="s">
        <v>70</v>
      </c>
      <c r="AU345" s="200" t="s">
        <v>79</v>
      </c>
      <c r="AY345" s="199" t="s">
        <v>118</v>
      </c>
      <c r="BK345" s="201">
        <f>SUM(BK346:BK354)</f>
        <v>0</v>
      </c>
    </row>
    <row r="346" s="2" customFormat="1" ht="16.5" customHeight="1">
      <c r="A346" s="38"/>
      <c r="B346" s="39"/>
      <c r="C346" s="204" t="s">
        <v>603</v>
      </c>
      <c r="D346" s="204" t="s">
        <v>121</v>
      </c>
      <c r="E346" s="205" t="s">
        <v>604</v>
      </c>
      <c r="F346" s="206" t="s">
        <v>605</v>
      </c>
      <c r="G346" s="207" t="s">
        <v>548</v>
      </c>
      <c r="H346" s="208">
        <v>706.57500000000005</v>
      </c>
      <c r="I346" s="209"/>
      <c r="J346" s="210">
        <f>ROUND(I346*H346,2)</f>
        <v>0</v>
      </c>
      <c r="K346" s="206" t="s">
        <v>125</v>
      </c>
      <c r="L346" s="44"/>
      <c r="M346" s="211" t="s">
        <v>19</v>
      </c>
      <c r="N346" s="212" t="s">
        <v>42</v>
      </c>
      <c r="O346" s="84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126</v>
      </c>
      <c r="AT346" s="215" t="s">
        <v>121</v>
      </c>
      <c r="AU346" s="215" t="s">
        <v>81</v>
      </c>
      <c r="AY346" s="17" t="s">
        <v>118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79</v>
      </c>
      <c r="BK346" s="216">
        <f>ROUND(I346*H346,2)</f>
        <v>0</v>
      </c>
      <c r="BL346" s="17" t="s">
        <v>126</v>
      </c>
      <c r="BM346" s="215" t="s">
        <v>606</v>
      </c>
    </row>
    <row r="347" s="2" customFormat="1">
      <c r="A347" s="38"/>
      <c r="B347" s="39"/>
      <c r="C347" s="40"/>
      <c r="D347" s="217" t="s">
        <v>128</v>
      </c>
      <c r="E347" s="40"/>
      <c r="F347" s="218" t="s">
        <v>607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128</v>
      </c>
      <c r="AU347" s="17" t="s">
        <v>81</v>
      </c>
    </row>
    <row r="348" s="2" customFormat="1">
      <c r="A348" s="38"/>
      <c r="B348" s="39"/>
      <c r="C348" s="40"/>
      <c r="D348" s="222" t="s">
        <v>130</v>
      </c>
      <c r="E348" s="40"/>
      <c r="F348" s="223" t="s">
        <v>608</v>
      </c>
      <c r="G348" s="40"/>
      <c r="H348" s="40"/>
      <c r="I348" s="219"/>
      <c r="J348" s="40"/>
      <c r="K348" s="40"/>
      <c r="L348" s="44"/>
      <c r="M348" s="220"/>
      <c r="N348" s="221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130</v>
      </c>
      <c r="AU348" s="17" t="s">
        <v>81</v>
      </c>
    </row>
    <row r="349" s="2" customFormat="1" ht="21.75" customHeight="1">
      <c r="A349" s="38"/>
      <c r="B349" s="39"/>
      <c r="C349" s="204" t="s">
        <v>609</v>
      </c>
      <c r="D349" s="204" t="s">
        <v>121</v>
      </c>
      <c r="E349" s="205" t="s">
        <v>610</v>
      </c>
      <c r="F349" s="206" t="s">
        <v>611</v>
      </c>
      <c r="G349" s="207" t="s">
        <v>548</v>
      </c>
      <c r="H349" s="208">
        <v>706.57500000000005</v>
      </c>
      <c r="I349" s="209"/>
      <c r="J349" s="210">
        <f>ROUND(I349*H349,2)</f>
        <v>0</v>
      </c>
      <c r="K349" s="206" t="s">
        <v>125</v>
      </c>
      <c r="L349" s="44"/>
      <c r="M349" s="211" t="s">
        <v>19</v>
      </c>
      <c r="N349" s="212" t="s">
        <v>42</v>
      </c>
      <c r="O349" s="8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126</v>
      </c>
      <c r="AT349" s="215" t="s">
        <v>121</v>
      </c>
      <c r="AU349" s="215" t="s">
        <v>81</v>
      </c>
      <c r="AY349" s="17" t="s">
        <v>118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79</v>
      </c>
      <c r="BK349" s="216">
        <f>ROUND(I349*H349,2)</f>
        <v>0</v>
      </c>
      <c r="BL349" s="17" t="s">
        <v>126</v>
      </c>
      <c r="BM349" s="215" t="s">
        <v>612</v>
      </c>
    </row>
    <row r="350" s="2" customFormat="1">
      <c r="A350" s="38"/>
      <c r="B350" s="39"/>
      <c r="C350" s="40"/>
      <c r="D350" s="217" t="s">
        <v>128</v>
      </c>
      <c r="E350" s="40"/>
      <c r="F350" s="218" t="s">
        <v>613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128</v>
      </c>
      <c r="AU350" s="17" t="s">
        <v>81</v>
      </c>
    </row>
    <row r="351" s="2" customFormat="1">
      <c r="A351" s="38"/>
      <c r="B351" s="39"/>
      <c r="C351" s="40"/>
      <c r="D351" s="222" t="s">
        <v>130</v>
      </c>
      <c r="E351" s="40"/>
      <c r="F351" s="223" t="s">
        <v>614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130</v>
      </c>
      <c r="AU351" s="17" t="s">
        <v>81</v>
      </c>
    </row>
    <row r="352" s="2" customFormat="1" ht="21.75" customHeight="1">
      <c r="A352" s="38"/>
      <c r="B352" s="39"/>
      <c r="C352" s="204" t="s">
        <v>615</v>
      </c>
      <c r="D352" s="204" t="s">
        <v>121</v>
      </c>
      <c r="E352" s="205" t="s">
        <v>616</v>
      </c>
      <c r="F352" s="206" t="s">
        <v>617</v>
      </c>
      <c r="G352" s="207" t="s">
        <v>548</v>
      </c>
      <c r="H352" s="208">
        <v>706.57500000000005</v>
      </c>
      <c r="I352" s="209"/>
      <c r="J352" s="210">
        <f>ROUND(I352*H352,2)</f>
        <v>0</v>
      </c>
      <c r="K352" s="206" t="s">
        <v>125</v>
      </c>
      <c r="L352" s="44"/>
      <c r="M352" s="211" t="s">
        <v>19</v>
      </c>
      <c r="N352" s="212" t="s">
        <v>42</v>
      </c>
      <c r="O352" s="84"/>
      <c r="P352" s="213">
        <f>O352*H352</f>
        <v>0</v>
      </c>
      <c r="Q352" s="213">
        <v>0</v>
      </c>
      <c r="R352" s="213">
        <f>Q352*H352</f>
        <v>0</v>
      </c>
      <c r="S352" s="213">
        <v>0</v>
      </c>
      <c r="T352" s="21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126</v>
      </c>
      <c r="AT352" s="215" t="s">
        <v>121</v>
      </c>
      <c r="AU352" s="215" t="s">
        <v>81</v>
      </c>
      <c r="AY352" s="17" t="s">
        <v>118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79</v>
      </c>
      <c r="BK352" s="216">
        <f>ROUND(I352*H352,2)</f>
        <v>0</v>
      </c>
      <c r="BL352" s="17" t="s">
        <v>126</v>
      </c>
      <c r="BM352" s="215" t="s">
        <v>618</v>
      </c>
    </row>
    <row r="353" s="2" customFormat="1">
      <c r="A353" s="38"/>
      <c r="B353" s="39"/>
      <c r="C353" s="40"/>
      <c r="D353" s="217" t="s">
        <v>128</v>
      </c>
      <c r="E353" s="40"/>
      <c r="F353" s="218" t="s">
        <v>619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128</v>
      </c>
      <c r="AU353" s="17" t="s">
        <v>81</v>
      </c>
    </row>
    <row r="354" s="2" customFormat="1">
      <c r="A354" s="38"/>
      <c r="B354" s="39"/>
      <c r="C354" s="40"/>
      <c r="D354" s="222" t="s">
        <v>130</v>
      </c>
      <c r="E354" s="40"/>
      <c r="F354" s="223" t="s">
        <v>620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130</v>
      </c>
      <c r="AU354" s="17" t="s">
        <v>81</v>
      </c>
    </row>
    <row r="355" s="12" customFormat="1" ht="25.92" customHeight="1">
      <c r="A355" s="12"/>
      <c r="B355" s="188"/>
      <c r="C355" s="189"/>
      <c r="D355" s="190" t="s">
        <v>70</v>
      </c>
      <c r="E355" s="191" t="s">
        <v>621</v>
      </c>
      <c r="F355" s="191" t="s">
        <v>622</v>
      </c>
      <c r="G355" s="189"/>
      <c r="H355" s="189"/>
      <c r="I355" s="192"/>
      <c r="J355" s="193">
        <f>BK355</f>
        <v>0</v>
      </c>
      <c r="K355" s="189"/>
      <c r="L355" s="194"/>
      <c r="M355" s="195"/>
      <c r="N355" s="196"/>
      <c r="O355" s="196"/>
      <c r="P355" s="197">
        <f>SUM(P356:P375)</f>
        <v>0</v>
      </c>
      <c r="Q355" s="196"/>
      <c r="R355" s="197">
        <f>SUM(R356:R375)</f>
        <v>0</v>
      </c>
      <c r="S355" s="196"/>
      <c r="T355" s="198">
        <f>SUM(T356:T375)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99" t="s">
        <v>148</v>
      </c>
      <c r="AT355" s="200" t="s">
        <v>70</v>
      </c>
      <c r="AU355" s="200" t="s">
        <v>71</v>
      </c>
      <c r="AY355" s="199" t="s">
        <v>118</v>
      </c>
      <c r="BK355" s="201">
        <f>SUM(BK356:BK375)</f>
        <v>0</v>
      </c>
    </row>
    <row r="356" s="2" customFormat="1" ht="16.5" customHeight="1">
      <c r="A356" s="38"/>
      <c r="B356" s="39"/>
      <c r="C356" s="204" t="s">
        <v>623</v>
      </c>
      <c r="D356" s="204" t="s">
        <v>121</v>
      </c>
      <c r="E356" s="205" t="s">
        <v>624</v>
      </c>
      <c r="F356" s="206" t="s">
        <v>625</v>
      </c>
      <c r="G356" s="207" t="s">
        <v>626</v>
      </c>
      <c r="H356" s="208">
        <v>1</v>
      </c>
      <c r="I356" s="209"/>
      <c r="J356" s="210">
        <f>ROUND(I356*H356,2)</f>
        <v>0</v>
      </c>
      <c r="K356" s="206" t="s">
        <v>19</v>
      </c>
      <c r="L356" s="44"/>
      <c r="M356" s="211" t="s">
        <v>19</v>
      </c>
      <c r="N356" s="212" t="s">
        <v>42</v>
      </c>
      <c r="O356" s="84"/>
      <c r="P356" s="213">
        <f>O356*H356</f>
        <v>0</v>
      </c>
      <c r="Q356" s="213">
        <v>0</v>
      </c>
      <c r="R356" s="213">
        <f>Q356*H356</f>
        <v>0</v>
      </c>
      <c r="S356" s="213">
        <v>0</v>
      </c>
      <c r="T356" s="21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15" t="s">
        <v>627</v>
      </c>
      <c r="AT356" s="215" t="s">
        <v>121</v>
      </c>
      <c r="AU356" s="215" t="s">
        <v>79</v>
      </c>
      <c r="AY356" s="17" t="s">
        <v>118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7" t="s">
        <v>79</v>
      </c>
      <c r="BK356" s="216">
        <f>ROUND(I356*H356,2)</f>
        <v>0</v>
      </c>
      <c r="BL356" s="17" t="s">
        <v>627</v>
      </c>
      <c r="BM356" s="215" t="s">
        <v>628</v>
      </c>
    </row>
    <row r="357" s="2" customFormat="1">
      <c r="A357" s="38"/>
      <c r="B357" s="39"/>
      <c r="C357" s="40"/>
      <c r="D357" s="217" t="s">
        <v>128</v>
      </c>
      <c r="E357" s="40"/>
      <c r="F357" s="218" t="s">
        <v>625</v>
      </c>
      <c r="G357" s="40"/>
      <c r="H357" s="40"/>
      <c r="I357" s="219"/>
      <c r="J357" s="40"/>
      <c r="K357" s="40"/>
      <c r="L357" s="44"/>
      <c r="M357" s="220"/>
      <c r="N357" s="221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128</v>
      </c>
      <c r="AU357" s="17" t="s">
        <v>79</v>
      </c>
    </row>
    <row r="358" s="2" customFormat="1" ht="16.5" customHeight="1">
      <c r="A358" s="38"/>
      <c r="B358" s="39"/>
      <c r="C358" s="204" t="s">
        <v>629</v>
      </c>
      <c r="D358" s="204" t="s">
        <v>121</v>
      </c>
      <c r="E358" s="205" t="s">
        <v>630</v>
      </c>
      <c r="F358" s="206" t="s">
        <v>631</v>
      </c>
      <c r="G358" s="207" t="s">
        <v>626</v>
      </c>
      <c r="H358" s="208">
        <v>1</v>
      </c>
      <c r="I358" s="209"/>
      <c r="J358" s="210">
        <f>ROUND(I358*H358,2)</f>
        <v>0</v>
      </c>
      <c r="K358" s="206" t="s">
        <v>19</v>
      </c>
      <c r="L358" s="44"/>
      <c r="M358" s="211" t="s">
        <v>19</v>
      </c>
      <c r="N358" s="212" t="s">
        <v>42</v>
      </c>
      <c r="O358" s="84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627</v>
      </c>
      <c r="AT358" s="215" t="s">
        <v>121</v>
      </c>
      <c r="AU358" s="215" t="s">
        <v>79</v>
      </c>
      <c r="AY358" s="17" t="s">
        <v>118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79</v>
      </c>
      <c r="BK358" s="216">
        <f>ROUND(I358*H358,2)</f>
        <v>0</v>
      </c>
      <c r="BL358" s="17" t="s">
        <v>627</v>
      </c>
      <c r="BM358" s="215" t="s">
        <v>632</v>
      </c>
    </row>
    <row r="359" s="2" customFormat="1">
      <c r="A359" s="38"/>
      <c r="B359" s="39"/>
      <c r="C359" s="40"/>
      <c r="D359" s="217" t="s">
        <v>128</v>
      </c>
      <c r="E359" s="40"/>
      <c r="F359" s="218" t="s">
        <v>631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128</v>
      </c>
      <c r="AU359" s="17" t="s">
        <v>79</v>
      </c>
    </row>
    <row r="360" s="2" customFormat="1" ht="16.5" customHeight="1">
      <c r="A360" s="38"/>
      <c r="B360" s="39"/>
      <c r="C360" s="204" t="s">
        <v>633</v>
      </c>
      <c r="D360" s="204" t="s">
        <v>121</v>
      </c>
      <c r="E360" s="205" t="s">
        <v>634</v>
      </c>
      <c r="F360" s="206" t="s">
        <v>635</v>
      </c>
      <c r="G360" s="207" t="s">
        <v>626</v>
      </c>
      <c r="H360" s="208">
        <v>1</v>
      </c>
      <c r="I360" s="209"/>
      <c r="J360" s="210">
        <f>ROUND(I360*H360,2)</f>
        <v>0</v>
      </c>
      <c r="K360" s="206" t="s">
        <v>19</v>
      </c>
      <c r="L360" s="44"/>
      <c r="M360" s="211" t="s">
        <v>19</v>
      </c>
      <c r="N360" s="212" t="s">
        <v>42</v>
      </c>
      <c r="O360" s="84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5" t="s">
        <v>627</v>
      </c>
      <c r="AT360" s="215" t="s">
        <v>121</v>
      </c>
      <c r="AU360" s="215" t="s">
        <v>79</v>
      </c>
      <c r="AY360" s="17" t="s">
        <v>118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79</v>
      </c>
      <c r="BK360" s="216">
        <f>ROUND(I360*H360,2)</f>
        <v>0</v>
      </c>
      <c r="BL360" s="17" t="s">
        <v>627</v>
      </c>
      <c r="BM360" s="215" t="s">
        <v>636</v>
      </c>
    </row>
    <row r="361" s="2" customFormat="1">
      <c r="A361" s="38"/>
      <c r="B361" s="39"/>
      <c r="C361" s="40"/>
      <c r="D361" s="217" t="s">
        <v>128</v>
      </c>
      <c r="E361" s="40"/>
      <c r="F361" s="218" t="s">
        <v>635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128</v>
      </c>
      <c r="AU361" s="17" t="s">
        <v>79</v>
      </c>
    </row>
    <row r="362" s="2" customFormat="1" ht="16.5" customHeight="1">
      <c r="A362" s="38"/>
      <c r="B362" s="39"/>
      <c r="C362" s="204" t="s">
        <v>637</v>
      </c>
      <c r="D362" s="204" t="s">
        <v>121</v>
      </c>
      <c r="E362" s="205" t="s">
        <v>638</v>
      </c>
      <c r="F362" s="206" t="s">
        <v>639</v>
      </c>
      <c r="G362" s="207" t="s">
        <v>626</v>
      </c>
      <c r="H362" s="208">
        <v>1</v>
      </c>
      <c r="I362" s="209"/>
      <c r="J362" s="210">
        <f>ROUND(I362*H362,2)</f>
        <v>0</v>
      </c>
      <c r="K362" s="206" t="s">
        <v>19</v>
      </c>
      <c r="L362" s="44"/>
      <c r="M362" s="211" t="s">
        <v>19</v>
      </c>
      <c r="N362" s="212" t="s">
        <v>42</v>
      </c>
      <c r="O362" s="84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627</v>
      </c>
      <c r="AT362" s="215" t="s">
        <v>121</v>
      </c>
      <c r="AU362" s="215" t="s">
        <v>79</v>
      </c>
      <c r="AY362" s="17" t="s">
        <v>118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79</v>
      </c>
      <c r="BK362" s="216">
        <f>ROUND(I362*H362,2)</f>
        <v>0</v>
      </c>
      <c r="BL362" s="17" t="s">
        <v>627</v>
      </c>
      <c r="BM362" s="215" t="s">
        <v>640</v>
      </c>
    </row>
    <row r="363" s="2" customFormat="1">
      <c r="A363" s="38"/>
      <c r="B363" s="39"/>
      <c r="C363" s="40"/>
      <c r="D363" s="217" t="s">
        <v>128</v>
      </c>
      <c r="E363" s="40"/>
      <c r="F363" s="218" t="s">
        <v>639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128</v>
      </c>
      <c r="AU363" s="17" t="s">
        <v>79</v>
      </c>
    </row>
    <row r="364" s="13" customFormat="1">
      <c r="A364" s="13"/>
      <c r="B364" s="224"/>
      <c r="C364" s="225"/>
      <c r="D364" s="217" t="s">
        <v>132</v>
      </c>
      <c r="E364" s="226" t="s">
        <v>19</v>
      </c>
      <c r="F364" s="227" t="s">
        <v>641</v>
      </c>
      <c r="G364" s="225"/>
      <c r="H364" s="228">
        <v>1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132</v>
      </c>
      <c r="AU364" s="234" t="s">
        <v>79</v>
      </c>
      <c r="AV364" s="13" t="s">
        <v>81</v>
      </c>
      <c r="AW364" s="13" t="s">
        <v>33</v>
      </c>
      <c r="AX364" s="13" t="s">
        <v>79</v>
      </c>
      <c r="AY364" s="234" t="s">
        <v>118</v>
      </c>
    </row>
    <row r="365" s="2" customFormat="1" ht="16.5" customHeight="1">
      <c r="A365" s="38"/>
      <c r="B365" s="39"/>
      <c r="C365" s="204" t="s">
        <v>642</v>
      </c>
      <c r="D365" s="204" t="s">
        <v>121</v>
      </c>
      <c r="E365" s="205" t="s">
        <v>643</v>
      </c>
      <c r="F365" s="206" t="s">
        <v>644</v>
      </c>
      <c r="G365" s="207" t="s">
        <v>626</v>
      </c>
      <c r="H365" s="208">
        <v>1</v>
      </c>
      <c r="I365" s="209"/>
      <c r="J365" s="210">
        <f>ROUND(I365*H365,2)</f>
        <v>0</v>
      </c>
      <c r="K365" s="206" t="s">
        <v>19</v>
      </c>
      <c r="L365" s="44"/>
      <c r="M365" s="211" t="s">
        <v>19</v>
      </c>
      <c r="N365" s="212" t="s">
        <v>42</v>
      </c>
      <c r="O365" s="84"/>
      <c r="P365" s="213">
        <f>O365*H365</f>
        <v>0</v>
      </c>
      <c r="Q365" s="213">
        <v>0</v>
      </c>
      <c r="R365" s="213">
        <f>Q365*H365</f>
        <v>0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627</v>
      </c>
      <c r="AT365" s="215" t="s">
        <v>121</v>
      </c>
      <c r="AU365" s="215" t="s">
        <v>79</v>
      </c>
      <c r="AY365" s="17" t="s">
        <v>118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79</v>
      </c>
      <c r="BK365" s="216">
        <f>ROUND(I365*H365,2)</f>
        <v>0</v>
      </c>
      <c r="BL365" s="17" t="s">
        <v>627</v>
      </c>
      <c r="BM365" s="215" t="s">
        <v>645</v>
      </c>
    </row>
    <row r="366" s="2" customFormat="1">
      <c r="A366" s="38"/>
      <c r="B366" s="39"/>
      <c r="C366" s="40"/>
      <c r="D366" s="217" t="s">
        <v>128</v>
      </c>
      <c r="E366" s="40"/>
      <c r="F366" s="218" t="s">
        <v>644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128</v>
      </c>
      <c r="AU366" s="17" t="s">
        <v>79</v>
      </c>
    </row>
    <row r="367" s="2" customFormat="1" ht="16.5" customHeight="1">
      <c r="A367" s="38"/>
      <c r="B367" s="39"/>
      <c r="C367" s="204" t="s">
        <v>646</v>
      </c>
      <c r="D367" s="204" t="s">
        <v>121</v>
      </c>
      <c r="E367" s="205" t="s">
        <v>647</v>
      </c>
      <c r="F367" s="206" t="s">
        <v>648</v>
      </c>
      <c r="G367" s="207" t="s">
        <v>626</v>
      </c>
      <c r="H367" s="208">
        <v>1</v>
      </c>
      <c r="I367" s="209"/>
      <c r="J367" s="210">
        <f>ROUND(I367*H367,2)</f>
        <v>0</v>
      </c>
      <c r="K367" s="206" t="s">
        <v>19</v>
      </c>
      <c r="L367" s="44"/>
      <c r="M367" s="211" t="s">
        <v>19</v>
      </c>
      <c r="N367" s="212" t="s">
        <v>42</v>
      </c>
      <c r="O367" s="84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5" t="s">
        <v>627</v>
      </c>
      <c r="AT367" s="215" t="s">
        <v>121</v>
      </c>
      <c r="AU367" s="215" t="s">
        <v>79</v>
      </c>
      <c r="AY367" s="17" t="s">
        <v>118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79</v>
      </c>
      <c r="BK367" s="216">
        <f>ROUND(I367*H367,2)</f>
        <v>0</v>
      </c>
      <c r="BL367" s="17" t="s">
        <v>627</v>
      </c>
      <c r="BM367" s="215" t="s">
        <v>649</v>
      </c>
    </row>
    <row r="368" s="2" customFormat="1">
      <c r="A368" s="38"/>
      <c r="B368" s="39"/>
      <c r="C368" s="40"/>
      <c r="D368" s="217" t="s">
        <v>128</v>
      </c>
      <c r="E368" s="40"/>
      <c r="F368" s="218" t="s">
        <v>648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128</v>
      </c>
      <c r="AU368" s="17" t="s">
        <v>79</v>
      </c>
    </row>
    <row r="369" s="2" customFormat="1" ht="16.5" customHeight="1">
      <c r="A369" s="38"/>
      <c r="B369" s="39"/>
      <c r="C369" s="204" t="s">
        <v>650</v>
      </c>
      <c r="D369" s="204" t="s">
        <v>121</v>
      </c>
      <c r="E369" s="205" t="s">
        <v>651</v>
      </c>
      <c r="F369" s="206" t="s">
        <v>652</v>
      </c>
      <c r="G369" s="207" t="s">
        <v>626</v>
      </c>
      <c r="H369" s="208">
        <v>1</v>
      </c>
      <c r="I369" s="209"/>
      <c r="J369" s="210">
        <f>ROUND(I369*H369,2)</f>
        <v>0</v>
      </c>
      <c r="K369" s="206" t="s">
        <v>19</v>
      </c>
      <c r="L369" s="44"/>
      <c r="M369" s="211" t="s">
        <v>19</v>
      </c>
      <c r="N369" s="212" t="s">
        <v>42</v>
      </c>
      <c r="O369" s="84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627</v>
      </c>
      <c r="AT369" s="215" t="s">
        <v>121</v>
      </c>
      <c r="AU369" s="215" t="s">
        <v>79</v>
      </c>
      <c r="AY369" s="17" t="s">
        <v>118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79</v>
      </c>
      <c r="BK369" s="216">
        <f>ROUND(I369*H369,2)</f>
        <v>0</v>
      </c>
      <c r="BL369" s="17" t="s">
        <v>627</v>
      </c>
      <c r="BM369" s="215" t="s">
        <v>653</v>
      </c>
    </row>
    <row r="370" s="2" customFormat="1">
      <c r="A370" s="38"/>
      <c r="B370" s="39"/>
      <c r="C370" s="40"/>
      <c r="D370" s="217" t="s">
        <v>128</v>
      </c>
      <c r="E370" s="40"/>
      <c r="F370" s="218" t="s">
        <v>652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128</v>
      </c>
      <c r="AU370" s="17" t="s">
        <v>79</v>
      </c>
    </row>
    <row r="371" s="2" customFormat="1" ht="16.5" customHeight="1">
      <c r="A371" s="38"/>
      <c r="B371" s="39"/>
      <c r="C371" s="204" t="s">
        <v>654</v>
      </c>
      <c r="D371" s="204" t="s">
        <v>121</v>
      </c>
      <c r="E371" s="205" t="s">
        <v>655</v>
      </c>
      <c r="F371" s="206" t="s">
        <v>656</v>
      </c>
      <c r="G371" s="207" t="s">
        <v>301</v>
      </c>
      <c r="H371" s="208">
        <v>15</v>
      </c>
      <c r="I371" s="209"/>
      <c r="J371" s="210">
        <f>ROUND(I371*H371,2)</f>
        <v>0</v>
      </c>
      <c r="K371" s="206" t="s">
        <v>19</v>
      </c>
      <c r="L371" s="44"/>
      <c r="M371" s="211" t="s">
        <v>19</v>
      </c>
      <c r="N371" s="212" t="s">
        <v>42</v>
      </c>
      <c r="O371" s="84"/>
      <c r="P371" s="213">
        <f>O371*H371</f>
        <v>0</v>
      </c>
      <c r="Q371" s="213">
        <v>0</v>
      </c>
      <c r="R371" s="213">
        <f>Q371*H371</f>
        <v>0</v>
      </c>
      <c r="S371" s="213">
        <v>0</v>
      </c>
      <c r="T371" s="21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15" t="s">
        <v>627</v>
      </c>
      <c r="AT371" s="215" t="s">
        <v>121</v>
      </c>
      <c r="AU371" s="215" t="s">
        <v>79</v>
      </c>
      <c r="AY371" s="17" t="s">
        <v>118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7" t="s">
        <v>79</v>
      </c>
      <c r="BK371" s="216">
        <f>ROUND(I371*H371,2)</f>
        <v>0</v>
      </c>
      <c r="BL371" s="17" t="s">
        <v>627</v>
      </c>
      <c r="BM371" s="215" t="s">
        <v>657</v>
      </c>
    </row>
    <row r="372" s="2" customFormat="1">
      <c r="A372" s="38"/>
      <c r="B372" s="39"/>
      <c r="C372" s="40"/>
      <c r="D372" s="217" t="s">
        <v>128</v>
      </c>
      <c r="E372" s="40"/>
      <c r="F372" s="218" t="s">
        <v>656</v>
      </c>
      <c r="G372" s="40"/>
      <c r="H372" s="40"/>
      <c r="I372" s="219"/>
      <c r="J372" s="40"/>
      <c r="K372" s="40"/>
      <c r="L372" s="44"/>
      <c r="M372" s="220"/>
      <c r="N372" s="221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128</v>
      </c>
      <c r="AU372" s="17" t="s">
        <v>79</v>
      </c>
    </row>
    <row r="373" s="2" customFormat="1" ht="16.5" customHeight="1">
      <c r="A373" s="38"/>
      <c r="B373" s="39"/>
      <c r="C373" s="204" t="s">
        <v>658</v>
      </c>
      <c r="D373" s="204" t="s">
        <v>121</v>
      </c>
      <c r="E373" s="205" t="s">
        <v>659</v>
      </c>
      <c r="F373" s="206" t="s">
        <v>660</v>
      </c>
      <c r="G373" s="207" t="s">
        <v>626</v>
      </c>
      <c r="H373" s="208">
        <v>1</v>
      </c>
      <c r="I373" s="209"/>
      <c r="J373" s="210">
        <f>ROUND(I373*H373,2)</f>
        <v>0</v>
      </c>
      <c r="K373" s="206" t="s">
        <v>19</v>
      </c>
      <c r="L373" s="44"/>
      <c r="M373" s="211" t="s">
        <v>19</v>
      </c>
      <c r="N373" s="212" t="s">
        <v>42</v>
      </c>
      <c r="O373" s="84"/>
      <c r="P373" s="213">
        <f>O373*H373</f>
        <v>0</v>
      </c>
      <c r="Q373" s="213">
        <v>0</v>
      </c>
      <c r="R373" s="213">
        <f>Q373*H373</f>
        <v>0</v>
      </c>
      <c r="S373" s="213">
        <v>0</v>
      </c>
      <c r="T373" s="21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5" t="s">
        <v>627</v>
      </c>
      <c r="AT373" s="215" t="s">
        <v>121</v>
      </c>
      <c r="AU373" s="215" t="s">
        <v>79</v>
      </c>
      <c r="AY373" s="17" t="s">
        <v>118</v>
      </c>
      <c r="BE373" s="216">
        <f>IF(N373="základní",J373,0)</f>
        <v>0</v>
      </c>
      <c r="BF373" s="216">
        <f>IF(N373="snížená",J373,0)</f>
        <v>0</v>
      </c>
      <c r="BG373" s="216">
        <f>IF(N373="zákl. přenesená",J373,0)</f>
        <v>0</v>
      </c>
      <c r="BH373" s="216">
        <f>IF(N373="sníž. přenesená",J373,0)</f>
        <v>0</v>
      </c>
      <c r="BI373" s="216">
        <f>IF(N373="nulová",J373,0)</f>
        <v>0</v>
      </c>
      <c r="BJ373" s="17" t="s">
        <v>79</v>
      </c>
      <c r="BK373" s="216">
        <f>ROUND(I373*H373,2)</f>
        <v>0</v>
      </c>
      <c r="BL373" s="17" t="s">
        <v>627</v>
      </c>
      <c r="BM373" s="215" t="s">
        <v>661</v>
      </c>
    </row>
    <row r="374" s="2" customFormat="1">
      <c r="A374" s="38"/>
      <c r="B374" s="39"/>
      <c r="C374" s="40"/>
      <c r="D374" s="217" t="s">
        <v>128</v>
      </c>
      <c r="E374" s="40"/>
      <c r="F374" s="218" t="s">
        <v>660</v>
      </c>
      <c r="G374" s="40"/>
      <c r="H374" s="40"/>
      <c r="I374" s="219"/>
      <c r="J374" s="40"/>
      <c r="K374" s="40"/>
      <c r="L374" s="44"/>
      <c r="M374" s="220"/>
      <c r="N374" s="221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128</v>
      </c>
      <c r="AU374" s="17" t="s">
        <v>79</v>
      </c>
    </row>
    <row r="375" s="13" customFormat="1">
      <c r="A375" s="13"/>
      <c r="B375" s="224"/>
      <c r="C375" s="225"/>
      <c r="D375" s="217" t="s">
        <v>132</v>
      </c>
      <c r="E375" s="226" t="s">
        <v>19</v>
      </c>
      <c r="F375" s="227" t="s">
        <v>662</v>
      </c>
      <c r="G375" s="225"/>
      <c r="H375" s="228">
        <v>1</v>
      </c>
      <c r="I375" s="229"/>
      <c r="J375" s="225"/>
      <c r="K375" s="225"/>
      <c r="L375" s="230"/>
      <c r="M375" s="245"/>
      <c r="N375" s="246"/>
      <c r="O375" s="246"/>
      <c r="P375" s="246"/>
      <c r="Q375" s="246"/>
      <c r="R375" s="246"/>
      <c r="S375" s="246"/>
      <c r="T375" s="24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132</v>
      </c>
      <c r="AU375" s="234" t="s">
        <v>79</v>
      </c>
      <c r="AV375" s="13" t="s">
        <v>81</v>
      </c>
      <c r="AW375" s="13" t="s">
        <v>33</v>
      </c>
      <c r="AX375" s="13" t="s">
        <v>79</v>
      </c>
      <c r="AY375" s="234" t="s">
        <v>118</v>
      </c>
    </row>
    <row r="376" s="2" customFormat="1" ht="6.96" customHeight="1">
      <c r="A376" s="38"/>
      <c r="B376" s="59"/>
      <c r="C376" s="60"/>
      <c r="D376" s="60"/>
      <c r="E376" s="60"/>
      <c r="F376" s="60"/>
      <c r="G376" s="60"/>
      <c r="H376" s="60"/>
      <c r="I376" s="60"/>
      <c r="J376" s="60"/>
      <c r="K376" s="60"/>
      <c r="L376" s="44"/>
      <c r="M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</row>
  </sheetData>
  <sheetProtection sheet="1" autoFilter="0" formatColumns="0" formatRows="0" objects="1" scenarios="1" spinCount="100000" saltValue="x6eSM/CQnjVnyJbMnUIqi9CWTx2hPEFX5WviyZOmDU3rR1hHMgMlMJs/sOH09vN/hlaBZ5jKihiL6UP5yIjXMw==" hashValue="lOXOeXbZ25zjTY0Gewb5he6vgL/33yCxNmJ32SyrqyWA9HhjsQ6G8sFW2mIA+oWt0PfgI7ARgUmOlFXsUgiDEg==" algorithmName="SHA-512" password="CC35"/>
  <autoFilter ref="C86:K37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2/131151102"/>
    <hyperlink ref="F96" r:id="rId2" display="https://podminky.urs.cz/item/CS_URS_2023_02/132351102"/>
    <hyperlink ref="F100" r:id="rId3" display="https://podminky.urs.cz/item/CS_URS_2023_02/174151101"/>
    <hyperlink ref="F105" r:id="rId4" display="https://podminky.urs.cz/item/CS_URS_2023_02/181951112"/>
    <hyperlink ref="F109" r:id="rId5" display="https://podminky.urs.cz/item/CS_URS_2023_02/565155121"/>
    <hyperlink ref="F112" r:id="rId6" display="https://podminky.urs.cz/item/CS_URS_2023_02/573191111"/>
    <hyperlink ref="F115" r:id="rId7" display="https://podminky.urs.cz/item/CS_URS_2023_02/573231108"/>
    <hyperlink ref="F118" r:id="rId8" display="https://podminky.urs.cz/item/CS_URS_2023_02/577134121"/>
    <hyperlink ref="F121" r:id="rId9" display="https://podminky.urs.cz/item/CS_URS_2023_02/591111111"/>
    <hyperlink ref="F129" r:id="rId10" display="https://podminky.urs.cz/item/CS_URS_2023_02/567132111"/>
    <hyperlink ref="F133" r:id="rId11" display="https://podminky.urs.cz/item/CS_URS_2023_02/564861111"/>
    <hyperlink ref="F137" r:id="rId12" display="https://podminky.urs.cz/item/CS_URS_2023_02/591411111"/>
    <hyperlink ref="F143" r:id="rId13" display="https://podminky.urs.cz/item/CS_URS_2023_02/596211112"/>
    <hyperlink ref="F149" r:id="rId14" display="https://podminky.urs.cz/item/CS_URS_2023_02/564851111"/>
    <hyperlink ref="F153" r:id="rId15" display="https://podminky.urs.cz/item/CS_URS_2023_02/596212212"/>
    <hyperlink ref="F165" r:id="rId16" display="https://podminky.urs.cz/item/CS_URS_2023_02/564871111"/>
    <hyperlink ref="F171" r:id="rId17" display="https://podminky.urs.cz/item/CS_URS_2023_02/711161273"/>
    <hyperlink ref="F176" r:id="rId18" display="https://podminky.urs.cz/item/CS_URS_2023_02/979071112"/>
    <hyperlink ref="F179" r:id="rId19" display="https://podminky.urs.cz/item/CS_URS_2023_02/979071122"/>
    <hyperlink ref="F183" r:id="rId20" display="https://podminky.urs.cz/item/CS_URS_2023_02/871350410"/>
    <hyperlink ref="F189" r:id="rId21" display="https://podminky.urs.cz/item/CS_URS_2023_02/877350410"/>
    <hyperlink ref="F217" r:id="rId22" display="https://podminky.urs.cz/item/CS_URS_2023_02/113106131"/>
    <hyperlink ref="F220" r:id="rId23" display="https://podminky.urs.cz/item/CS_URS_2023_02/113106144"/>
    <hyperlink ref="F223" r:id="rId24" display="https://podminky.urs.cz/item/CS_URS_2023_02/113107222"/>
    <hyperlink ref="F227" r:id="rId25" display="https://podminky.urs.cz/item/CS_URS_2023_02/113106271"/>
    <hyperlink ref="F230" r:id="rId26" display="https://podminky.urs.cz/item/CS_URS_2023_02/113106512"/>
    <hyperlink ref="F234" r:id="rId27" display="https://podminky.urs.cz/item/CS_URS_2023_02/113107224"/>
    <hyperlink ref="F238" r:id="rId28" display="https://podminky.urs.cz/item/CS_URS_2023_02/113107244"/>
    <hyperlink ref="F242" r:id="rId29" display="https://podminky.urs.cz/item/CS_URS_2023_02/113201112"/>
    <hyperlink ref="F245" r:id="rId30" display="https://podminky.urs.cz/item/CS_URS_2023_02/211971110"/>
    <hyperlink ref="F252" r:id="rId31" display="https://podminky.urs.cz/item/CS_URS_2023_02/212752402"/>
    <hyperlink ref="F256" r:id="rId32" display="https://podminky.urs.cz/item/CS_URS_2023_01/899331111"/>
    <hyperlink ref="F259" r:id="rId33" display="https://podminky.urs.cz/item/CS_URS_2023_01/899431111"/>
    <hyperlink ref="F277" r:id="rId34" display="https://podminky.urs.cz/item/CS_URS_2023_02/915211112"/>
    <hyperlink ref="F280" r:id="rId35" display="https://podminky.urs.cz/item/CS_URS_2023_02/915611111"/>
    <hyperlink ref="F283" r:id="rId36" display="https://podminky.urs.cz/item/CS_URS_2023_02/916131213"/>
    <hyperlink ref="F293" r:id="rId37" display="https://podminky.urs.cz/item/CS_URS_2023_02/916241213"/>
    <hyperlink ref="F303" r:id="rId38" display="https://podminky.urs.cz/item/CS_URS_2023_02/916991121"/>
    <hyperlink ref="F307" r:id="rId39" display="https://podminky.urs.cz/item/CS_URS_2023_02/919732211"/>
    <hyperlink ref="F315" r:id="rId40" display="https://podminky.urs.cz/item/CS_URS_2023_02/997221551"/>
    <hyperlink ref="F319" r:id="rId41" display="https://podminky.urs.cz/item/CS_URS_2023_02/997221559"/>
    <hyperlink ref="F323" r:id="rId42" display="https://podminky.urs.cz/item/CS_URS_2023_02/997221571"/>
    <hyperlink ref="F327" r:id="rId43" display="https://podminky.urs.cz/item/CS_URS_2023_02/997221579"/>
    <hyperlink ref="F331" r:id="rId44" display="https://podminky.urs.cz/item/CS_URS_2023_02/997221612"/>
    <hyperlink ref="F335" r:id="rId45" display="https://podminky.urs.cz/item/CS_URS_2023_02/997221645"/>
    <hyperlink ref="F339" r:id="rId46" display="https://podminky.urs.cz/item/CS_URS_2023_02/997221861"/>
    <hyperlink ref="F343" r:id="rId47" display="https://podminky.urs.cz/item/CS_URS_2023_02/997221873"/>
    <hyperlink ref="F348" r:id="rId48" display="https://podminky.urs.cz/item/CS_URS_2023_02/998223011"/>
    <hyperlink ref="F351" r:id="rId49" display="https://podminky.urs.cz/item/CS_URS_2023_02/998223094"/>
    <hyperlink ref="F354" r:id="rId50" display="https://podminky.urs.cz/item/CS_URS_2023_02/99822309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88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komunikace ulic S.Čecha a Strážní, Lanškroun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663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16. 8. 2023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ROUND((SUM(BE87:BE325)),  2)</f>
        <v>0</v>
      </c>
      <c r="G33" s="38"/>
      <c r="H33" s="38"/>
      <c r="I33" s="148">
        <v>0.20999999999999999</v>
      </c>
      <c r="J33" s="147">
        <f>ROUND(((SUM(BE87:BE325))*I33),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ROUND((SUM(BF87:BF325)),  2)</f>
        <v>0</v>
      </c>
      <c r="G34" s="38"/>
      <c r="H34" s="38"/>
      <c r="I34" s="148">
        <v>0.14999999999999999</v>
      </c>
      <c r="J34" s="147">
        <f>ROUND(((SUM(BF87:BF325))*I34),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ROUND((SUM(BG87:BG325)),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ROUND((SUM(BH87:BH325)),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ROUND((SUM(BI87:BI325)),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komunikace ulic S.Čecha a Strážní, Lanškroun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101b - II.etapa ulice Strážní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Lanškroun</v>
      </c>
      <c r="G52" s="40"/>
      <c r="H52" s="40"/>
      <c r="I52" s="32" t="s">
        <v>23</v>
      </c>
      <c r="J52" s="72" t="str">
        <f>IF(J12="","",J12)</f>
        <v>16. 8. 2023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Lanškroun</v>
      </c>
      <c r="G54" s="40"/>
      <c r="H54" s="40"/>
      <c r="I54" s="32" t="s">
        <v>31</v>
      </c>
      <c r="J54" s="36" t="str">
        <f>E21</f>
        <v>Vectura Pardubice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Vectura Pardubice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92</v>
      </c>
      <c r="D57" s="162"/>
      <c r="E57" s="162"/>
      <c r="F57" s="162"/>
      <c r="G57" s="162"/>
      <c r="H57" s="162"/>
      <c r="I57" s="162"/>
      <c r="J57" s="163" t="s">
        <v>93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94</v>
      </c>
    </row>
    <row r="60" s="9" customFormat="1" ht="24.96" customHeight="1">
      <c r="A60" s="9"/>
      <c r="B60" s="165"/>
      <c r="C60" s="166"/>
      <c r="D60" s="167" t="s">
        <v>95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96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97</v>
      </c>
      <c r="E62" s="174"/>
      <c r="F62" s="174"/>
      <c r="G62" s="174"/>
      <c r="H62" s="174"/>
      <c r="I62" s="174"/>
      <c r="J62" s="175">
        <f>J121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98</v>
      </c>
      <c r="E63" s="174"/>
      <c r="F63" s="174"/>
      <c r="G63" s="174"/>
      <c r="H63" s="174"/>
      <c r="I63" s="174"/>
      <c r="J63" s="175">
        <f>J168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99</v>
      </c>
      <c r="E64" s="174"/>
      <c r="F64" s="174"/>
      <c r="G64" s="174"/>
      <c r="H64" s="174"/>
      <c r="I64" s="174"/>
      <c r="J64" s="175">
        <f>J201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100</v>
      </c>
      <c r="E65" s="174"/>
      <c r="F65" s="174"/>
      <c r="G65" s="174"/>
      <c r="H65" s="174"/>
      <c r="I65" s="174"/>
      <c r="J65" s="175">
        <f>J264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101</v>
      </c>
      <c r="E66" s="174"/>
      <c r="F66" s="174"/>
      <c r="G66" s="174"/>
      <c r="H66" s="174"/>
      <c r="I66" s="174"/>
      <c r="J66" s="175">
        <f>J295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102</v>
      </c>
      <c r="E67" s="168"/>
      <c r="F67" s="168"/>
      <c r="G67" s="168"/>
      <c r="H67" s="168"/>
      <c r="I67" s="168"/>
      <c r="J67" s="169">
        <f>J305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103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Rekonstrukce komunikace ulic S.Čecha a Strážní, Lanškroun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89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101b - II.etapa ulice Strážní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Lanškroun</v>
      </c>
      <c r="G81" s="40"/>
      <c r="H81" s="40"/>
      <c r="I81" s="32" t="s">
        <v>23</v>
      </c>
      <c r="J81" s="72" t="str">
        <f>IF(J12="","",J12)</f>
        <v>16. 8. 2023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Město Lanškroun</v>
      </c>
      <c r="G83" s="40"/>
      <c r="H83" s="40"/>
      <c r="I83" s="32" t="s">
        <v>31</v>
      </c>
      <c r="J83" s="36" t="str">
        <f>E21</f>
        <v>Vectura Pardubice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>Vectura Pardubice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104</v>
      </c>
      <c r="D86" s="180" t="s">
        <v>56</v>
      </c>
      <c r="E86" s="180" t="s">
        <v>52</v>
      </c>
      <c r="F86" s="180" t="s">
        <v>53</v>
      </c>
      <c r="G86" s="180" t="s">
        <v>105</v>
      </c>
      <c r="H86" s="180" t="s">
        <v>106</v>
      </c>
      <c r="I86" s="180" t="s">
        <v>107</v>
      </c>
      <c r="J86" s="180" t="s">
        <v>93</v>
      </c>
      <c r="K86" s="181" t="s">
        <v>108</v>
      </c>
      <c r="L86" s="182"/>
      <c r="M86" s="92" t="s">
        <v>19</v>
      </c>
      <c r="N86" s="93" t="s">
        <v>41</v>
      </c>
      <c r="O86" s="93" t="s">
        <v>109</v>
      </c>
      <c r="P86" s="93" t="s">
        <v>110</v>
      </c>
      <c r="Q86" s="93" t="s">
        <v>111</v>
      </c>
      <c r="R86" s="93" t="s">
        <v>112</v>
      </c>
      <c r="S86" s="93" t="s">
        <v>113</v>
      </c>
      <c r="T86" s="94" t="s">
        <v>114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115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P88+P305</f>
        <v>0</v>
      </c>
      <c r="Q87" s="96"/>
      <c r="R87" s="185">
        <f>R88+R305</f>
        <v>421.0158735</v>
      </c>
      <c r="S87" s="96"/>
      <c r="T87" s="186">
        <f>T88+T305</f>
        <v>904.30999999999995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70</v>
      </c>
      <c r="AU87" s="17" t="s">
        <v>94</v>
      </c>
      <c r="BK87" s="187">
        <f>BK88+BK305</f>
        <v>0</v>
      </c>
    </row>
    <row r="88" s="12" customFormat="1" ht="25.92" customHeight="1">
      <c r="A88" s="12"/>
      <c r="B88" s="188"/>
      <c r="C88" s="189"/>
      <c r="D88" s="190" t="s">
        <v>70</v>
      </c>
      <c r="E88" s="191" t="s">
        <v>116</v>
      </c>
      <c r="F88" s="191" t="s">
        <v>117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P89+P121+P168+P201+P264+P295</f>
        <v>0</v>
      </c>
      <c r="Q88" s="196"/>
      <c r="R88" s="197">
        <f>R89+R121+R168+R201+R264+R295</f>
        <v>421.0158735</v>
      </c>
      <c r="S88" s="196"/>
      <c r="T88" s="198">
        <f>T89+T121+T168+T201+T264+T295</f>
        <v>904.30999999999995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79</v>
      </c>
      <c r="AT88" s="200" t="s">
        <v>70</v>
      </c>
      <c r="AU88" s="200" t="s">
        <v>71</v>
      </c>
      <c r="AY88" s="199" t="s">
        <v>118</v>
      </c>
      <c r="BK88" s="201">
        <f>BK89+BK121+BK168+BK201+BK264+BK295</f>
        <v>0</v>
      </c>
    </row>
    <row r="89" s="12" customFormat="1" ht="22.8" customHeight="1">
      <c r="A89" s="12"/>
      <c r="B89" s="188"/>
      <c r="C89" s="189"/>
      <c r="D89" s="190" t="s">
        <v>70</v>
      </c>
      <c r="E89" s="202" t="s">
        <v>79</v>
      </c>
      <c r="F89" s="202" t="s">
        <v>119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SUM(P90:P120)</f>
        <v>0</v>
      </c>
      <c r="Q89" s="196"/>
      <c r="R89" s="197">
        <f>SUM(R90:R120)</f>
        <v>3.0606</v>
      </c>
      <c r="S89" s="196"/>
      <c r="T89" s="198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79</v>
      </c>
      <c r="AY89" s="199" t="s">
        <v>118</v>
      </c>
      <c r="BK89" s="201">
        <f>SUM(BK90:BK120)</f>
        <v>0</v>
      </c>
    </row>
    <row r="90" s="2" customFormat="1" ht="21.75" customHeight="1">
      <c r="A90" s="38"/>
      <c r="B90" s="39"/>
      <c r="C90" s="204" t="s">
        <v>522</v>
      </c>
      <c r="D90" s="204" t="s">
        <v>121</v>
      </c>
      <c r="E90" s="205" t="s">
        <v>122</v>
      </c>
      <c r="F90" s="206" t="s">
        <v>123</v>
      </c>
      <c r="G90" s="207" t="s">
        <v>124</v>
      </c>
      <c r="H90" s="208">
        <v>27</v>
      </c>
      <c r="I90" s="209"/>
      <c r="J90" s="210">
        <f>ROUND(I90*H90,2)</f>
        <v>0</v>
      </c>
      <c r="K90" s="206" t="s">
        <v>125</v>
      </c>
      <c r="L90" s="44"/>
      <c r="M90" s="211" t="s">
        <v>19</v>
      </c>
      <c r="N90" s="212" t="s">
        <v>42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126</v>
      </c>
      <c r="AT90" s="215" t="s">
        <v>121</v>
      </c>
      <c r="AU90" s="215" t="s">
        <v>81</v>
      </c>
      <c r="AY90" s="17" t="s">
        <v>118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79</v>
      </c>
      <c r="BK90" s="216">
        <f>ROUND(I90*H90,2)</f>
        <v>0</v>
      </c>
      <c r="BL90" s="17" t="s">
        <v>126</v>
      </c>
      <c r="BM90" s="215" t="s">
        <v>664</v>
      </c>
    </row>
    <row r="91" s="2" customFormat="1">
      <c r="A91" s="38"/>
      <c r="B91" s="39"/>
      <c r="C91" s="40"/>
      <c r="D91" s="217" t="s">
        <v>128</v>
      </c>
      <c r="E91" s="40"/>
      <c r="F91" s="218" t="s">
        <v>129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128</v>
      </c>
      <c r="AU91" s="17" t="s">
        <v>81</v>
      </c>
    </row>
    <row r="92" s="2" customFormat="1">
      <c r="A92" s="38"/>
      <c r="B92" s="39"/>
      <c r="C92" s="40"/>
      <c r="D92" s="222" t="s">
        <v>130</v>
      </c>
      <c r="E92" s="40"/>
      <c r="F92" s="223" t="s">
        <v>131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130</v>
      </c>
      <c r="AU92" s="17" t="s">
        <v>81</v>
      </c>
    </row>
    <row r="93" s="13" customFormat="1">
      <c r="A93" s="13"/>
      <c r="B93" s="224"/>
      <c r="C93" s="225"/>
      <c r="D93" s="217" t="s">
        <v>132</v>
      </c>
      <c r="E93" s="226" t="s">
        <v>19</v>
      </c>
      <c r="F93" s="227" t="s">
        <v>665</v>
      </c>
      <c r="G93" s="225"/>
      <c r="H93" s="228">
        <v>27</v>
      </c>
      <c r="I93" s="229"/>
      <c r="J93" s="225"/>
      <c r="K93" s="225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132</v>
      </c>
      <c r="AU93" s="234" t="s">
        <v>81</v>
      </c>
      <c r="AV93" s="13" t="s">
        <v>81</v>
      </c>
      <c r="AW93" s="13" t="s">
        <v>33</v>
      </c>
      <c r="AX93" s="13" t="s">
        <v>79</v>
      </c>
      <c r="AY93" s="234" t="s">
        <v>118</v>
      </c>
    </row>
    <row r="94" s="2" customFormat="1" ht="21.75" customHeight="1">
      <c r="A94" s="38"/>
      <c r="B94" s="39"/>
      <c r="C94" s="204" t="s">
        <v>443</v>
      </c>
      <c r="D94" s="204" t="s">
        <v>121</v>
      </c>
      <c r="E94" s="205" t="s">
        <v>135</v>
      </c>
      <c r="F94" s="206" t="s">
        <v>136</v>
      </c>
      <c r="G94" s="207" t="s">
        <v>124</v>
      </c>
      <c r="H94" s="208">
        <v>10.800000000000001</v>
      </c>
      <c r="I94" s="209"/>
      <c r="J94" s="210">
        <f>ROUND(I94*H94,2)</f>
        <v>0</v>
      </c>
      <c r="K94" s="206" t="s">
        <v>125</v>
      </c>
      <c r="L94" s="44"/>
      <c r="M94" s="211" t="s">
        <v>19</v>
      </c>
      <c r="N94" s="212" t="s">
        <v>42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126</v>
      </c>
      <c r="AT94" s="215" t="s">
        <v>121</v>
      </c>
      <c r="AU94" s="215" t="s">
        <v>81</v>
      </c>
      <c r="AY94" s="17" t="s">
        <v>118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79</v>
      </c>
      <c r="BK94" s="216">
        <f>ROUND(I94*H94,2)</f>
        <v>0</v>
      </c>
      <c r="BL94" s="17" t="s">
        <v>126</v>
      </c>
      <c r="BM94" s="215" t="s">
        <v>666</v>
      </c>
    </row>
    <row r="95" s="2" customFormat="1">
      <c r="A95" s="38"/>
      <c r="B95" s="39"/>
      <c r="C95" s="40"/>
      <c r="D95" s="217" t="s">
        <v>128</v>
      </c>
      <c r="E95" s="40"/>
      <c r="F95" s="218" t="s">
        <v>138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81</v>
      </c>
    </row>
    <row r="96" s="2" customFormat="1">
      <c r="A96" s="38"/>
      <c r="B96" s="39"/>
      <c r="C96" s="40"/>
      <c r="D96" s="222" t="s">
        <v>130</v>
      </c>
      <c r="E96" s="40"/>
      <c r="F96" s="223" t="s">
        <v>139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130</v>
      </c>
      <c r="AU96" s="17" t="s">
        <v>81</v>
      </c>
    </row>
    <row r="97" s="13" customFormat="1">
      <c r="A97" s="13"/>
      <c r="B97" s="224"/>
      <c r="C97" s="225"/>
      <c r="D97" s="217" t="s">
        <v>132</v>
      </c>
      <c r="E97" s="226" t="s">
        <v>19</v>
      </c>
      <c r="F97" s="227" t="s">
        <v>667</v>
      </c>
      <c r="G97" s="225"/>
      <c r="H97" s="228">
        <v>10.800000000000001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132</v>
      </c>
      <c r="AU97" s="234" t="s">
        <v>81</v>
      </c>
      <c r="AV97" s="13" t="s">
        <v>81</v>
      </c>
      <c r="AW97" s="13" t="s">
        <v>33</v>
      </c>
      <c r="AX97" s="13" t="s">
        <v>79</v>
      </c>
      <c r="AY97" s="234" t="s">
        <v>118</v>
      </c>
    </row>
    <row r="98" s="2" customFormat="1" ht="16.5" customHeight="1">
      <c r="A98" s="38"/>
      <c r="B98" s="39"/>
      <c r="C98" s="204" t="s">
        <v>448</v>
      </c>
      <c r="D98" s="204" t="s">
        <v>121</v>
      </c>
      <c r="E98" s="205" t="s">
        <v>142</v>
      </c>
      <c r="F98" s="206" t="s">
        <v>143</v>
      </c>
      <c r="G98" s="207" t="s">
        <v>124</v>
      </c>
      <c r="H98" s="208">
        <v>37.799999999999997</v>
      </c>
      <c r="I98" s="209"/>
      <c r="J98" s="210">
        <f>ROUND(I98*H98,2)</f>
        <v>0</v>
      </c>
      <c r="K98" s="206" t="s">
        <v>125</v>
      </c>
      <c r="L98" s="44"/>
      <c r="M98" s="211" t="s">
        <v>19</v>
      </c>
      <c r="N98" s="212" t="s">
        <v>42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126</v>
      </c>
      <c r="AT98" s="215" t="s">
        <v>121</v>
      </c>
      <c r="AU98" s="215" t="s">
        <v>81</v>
      </c>
      <c r="AY98" s="17" t="s">
        <v>118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79</v>
      </c>
      <c r="BK98" s="216">
        <f>ROUND(I98*H98,2)</f>
        <v>0</v>
      </c>
      <c r="BL98" s="17" t="s">
        <v>126</v>
      </c>
      <c r="BM98" s="215" t="s">
        <v>668</v>
      </c>
    </row>
    <row r="99" s="2" customFormat="1">
      <c r="A99" s="38"/>
      <c r="B99" s="39"/>
      <c r="C99" s="40"/>
      <c r="D99" s="217" t="s">
        <v>128</v>
      </c>
      <c r="E99" s="40"/>
      <c r="F99" s="218" t="s">
        <v>145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128</v>
      </c>
      <c r="AU99" s="17" t="s">
        <v>81</v>
      </c>
    </row>
    <row r="100" s="2" customFormat="1">
      <c r="A100" s="38"/>
      <c r="B100" s="39"/>
      <c r="C100" s="40"/>
      <c r="D100" s="222" t="s">
        <v>130</v>
      </c>
      <c r="E100" s="40"/>
      <c r="F100" s="223" t="s">
        <v>146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130</v>
      </c>
      <c r="AU100" s="17" t="s">
        <v>81</v>
      </c>
    </row>
    <row r="101" s="13" customFormat="1">
      <c r="A101" s="13"/>
      <c r="B101" s="224"/>
      <c r="C101" s="225"/>
      <c r="D101" s="217" t="s">
        <v>132</v>
      </c>
      <c r="E101" s="226" t="s">
        <v>19</v>
      </c>
      <c r="F101" s="227" t="s">
        <v>669</v>
      </c>
      <c r="G101" s="225"/>
      <c r="H101" s="228">
        <v>37.799999999999997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132</v>
      </c>
      <c r="AU101" s="234" t="s">
        <v>81</v>
      </c>
      <c r="AV101" s="13" t="s">
        <v>81</v>
      </c>
      <c r="AW101" s="13" t="s">
        <v>33</v>
      </c>
      <c r="AX101" s="13" t="s">
        <v>79</v>
      </c>
      <c r="AY101" s="234" t="s">
        <v>118</v>
      </c>
    </row>
    <row r="102" s="2" customFormat="1" ht="16.5" customHeight="1">
      <c r="A102" s="38"/>
      <c r="B102" s="39"/>
      <c r="C102" s="204" t="s">
        <v>202</v>
      </c>
      <c r="D102" s="204" t="s">
        <v>121</v>
      </c>
      <c r="E102" s="205" t="s">
        <v>670</v>
      </c>
      <c r="F102" s="206" t="s">
        <v>671</v>
      </c>
      <c r="G102" s="207" t="s">
        <v>153</v>
      </c>
      <c r="H102" s="208">
        <v>17</v>
      </c>
      <c r="I102" s="209"/>
      <c r="J102" s="210">
        <f>ROUND(I102*H102,2)</f>
        <v>0</v>
      </c>
      <c r="K102" s="206" t="s">
        <v>434</v>
      </c>
      <c r="L102" s="44"/>
      <c r="M102" s="211" t="s">
        <v>19</v>
      </c>
      <c r="N102" s="212" t="s">
        <v>42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126</v>
      </c>
      <c r="AT102" s="215" t="s">
        <v>121</v>
      </c>
      <c r="AU102" s="215" t="s">
        <v>81</v>
      </c>
      <c r="AY102" s="17" t="s">
        <v>118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79</v>
      </c>
      <c r="BK102" s="216">
        <f>ROUND(I102*H102,2)</f>
        <v>0</v>
      </c>
      <c r="BL102" s="17" t="s">
        <v>126</v>
      </c>
      <c r="BM102" s="215" t="s">
        <v>672</v>
      </c>
    </row>
    <row r="103" s="2" customFormat="1">
      <c r="A103" s="38"/>
      <c r="B103" s="39"/>
      <c r="C103" s="40"/>
      <c r="D103" s="217" t="s">
        <v>128</v>
      </c>
      <c r="E103" s="40"/>
      <c r="F103" s="218" t="s">
        <v>673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128</v>
      </c>
      <c r="AU103" s="17" t="s">
        <v>81</v>
      </c>
    </row>
    <row r="104" s="2" customFormat="1">
      <c r="A104" s="38"/>
      <c r="B104" s="39"/>
      <c r="C104" s="40"/>
      <c r="D104" s="222" t="s">
        <v>130</v>
      </c>
      <c r="E104" s="40"/>
      <c r="F104" s="223" t="s">
        <v>674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130</v>
      </c>
      <c r="AU104" s="17" t="s">
        <v>81</v>
      </c>
    </row>
    <row r="105" s="13" customFormat="1">
      <c r="A105" s="13"/>
      <c r="B105" s="224"/>
      <c r="C105" s="225"/>
      <c r="D105" s="217" t="s">
        <v>132</v>
      </c>
      <c r="E105" s="226" t="s">
        <v>19</v>
      </c>
      <c r="F105" s="227" t="s">
        <v>424</v>
      </c>
      <c r="G105" s="225"/>
      <c r="H105" s="228">
        <v>17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132</v>
      </c>
      <c r="AU105" s="234" t="s">
        <v>81</v>
      </c>
      <c r="AV105" s="13" t="s">
        <v>81</v>
      </c>
      <c r="AW105" s="13" t="s">
        <v>33</v>
      </c>
      <c r="AX105" s="13" t="s">
        <v>79</v>
      </c>
      <c r="AY105" s="234" t="s">
        <v>118</v>
      </c>
    </row>
    <row r="106" s="2" customFormat="1" ht="16.5" customHeight="1">
      <c r="A106" s="38"/>
      <c r="B106" s="39"/>
      <c r="C106" s="235" t="s">
        <v>208</v>
      </c>
      <c r="D106" s="235" t="s">
        <v>188</v>
      </c>
      <c r="E106" s="236" t="s">
        <v>675</v>
      </c>
      <c r="F106" s="237" t="s">
        <v>676</v>
      </c>
      <c r="G106" s="238" t="s">
        <v>548</v>
      </c>
      <c r="H106" s="239">
        <v>3.0600000000000001</v>
      </c>
      <c r="I106" s="240"/>
      <c r="J106" s="241">
        <f>ROUND(I106*H106,2)</f>
        <v>0</v>
      </c>
      <c r="K106" s="237" t="s">
        <v>434</v>
      </c>
      <c r="L106" s="242"/>
      <c r="M106" s="243" t="s">
        <v>19</v>
      </c>
      <c r="N106" s="244" t="s">
        <v>42</v>
      </c>
      <c r="O106" s="84"/>
      <c r="P106" s="213">
        <f>O106*H106</f>
        <v>0</v>
      </c>
      <c r="Q106" s="213">
        <v>1</v>
      </c>
      <c r="R106" s="213">
        <f>Q106*H106</f>
        <v>3.0600000000000001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191</v>
      </c>
      <c r="AT106" s="215" t="s">
        <v>188</v>
      </c>
      <c r="AU106" s="215" t="s">
        <v>81</v>
      </c>
      <c r="AY106" s="17" t="s">
        <v>118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79</v>
      </c>
      <c r="BK106" s="216">
        <f>ROUND(I106*H106,2)</f>
        <v>0</v>
      </c>
      <c r="BL106" s="17" t="s">
        <v>126</v>
      </c>
      <c r="BM106" s="215" t="s">
        <v>677</v>
      </c>
    </row>
    <row r="107" s="2" customFormat="1">
      <c r="A107" s="38"/>
      <c r="B107" s="39"/>
      <c r="C107" s="40"/>
      <c r="D107" s="217" t="s">
        <v>128</v>
      </c>
      <c r="E107" s="40"/>
      <c r="F107" s="218" t="s">
        <v>676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128</v>
      </c>
      <c r="AU107" s="17" t="s">
        <v>81</v>
      </c>
    </row>
    <row r="108" s="13" customFormat="1">
      <c r="A108" s="13"/>
      <c r="B108" s="224"/>
      <c r="C108" s="225"/>
      <c r="D108" s="217" t="s">
        <v>132</v>
      </c>
      <c r="E108" s="226" t="s">
        <v>19</v>
      </c>
      <c r="F108" s="227" t="s">
        <v>678</v>
      </c>
      <c r="G108" s="225"/>
      <c r="H108" s="228">
        <v>3.0600000000000001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132</v>
      </c>
      <c r="AU108" s="234" t="s">
        <v>81</v>
      </c>
      <c r="AV108" s="13" t="s">
        <v>81</v>
      </c>
      <c r="AW108" s="13" t="s">
        <v>33</v>
      </c>
      <c r="AX108" s="13" t="s">
        <v>79</v>
      </c>
      <c r="AY108" s="234" t="s">
        <v>118</v>
      </c>
    </row>
    <row r="109" s="2" customFormat="1" ht="16.5" customHeight="1">
      <c r="A109" s="38"/>
      <c r="B109" s="39"/>
      <c r="C109" s="204" t="s">
        <v>214</v>
      </c>
      <c r="D109" s="204" t="s">
        <v>121</v>
      </c>
      <c r="E109" s="205" t="s">
        <v>679</v>
      </c>
      <c r="F109" s="206" t="s">
        <v>680</v>
      </c>
      <c r="G109" s="207" t="s">
        <v>153</v>
      </c>
      <c r="H109" s="208">
        <v>17</v>
      </c>
      <c r="I109" s="209"/>
      <c r="J109" s="210">
        <f>ROUND(I109*H109,2)</f>
        <v>0</v>
      </c>
      <c r="K109" s="206" t="s">
        <v>434</v>
      </c>
      <c r="L109" s="44"/>
      <c r="M109" s="211" t="s">
        <v>19</v>
      </c>
      <c r="N109" s="212" t="s">
        <v>42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126</v>
      </c>
      <c r="AT109" s="215" t="s">
        <v>121</v>
      </c>
      <c r="AU109" s="215" t="s">
        <v>81</v>
      </c>
      <c r="AY109" s="17" t="s">
        <v>118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79</v>
      </c>
      <c r="BK109" s="216">
        <f>ROUND(I109*H109,2)</f>
        <v>0</v>
      </c>
      <c r="BL109" s="17" t="s">
        <v>126</v>
      </c>
      <c r="BM109" s="215" t="s">
        <v>681</v>
      </c>
    </row>
    <row r="110" s="2" customFormat="1">
      <c r="A110" s="38"/>
      <c r="B110" s="39"/>
      <c r="C110" s="40"/>
      <c r="D110" s="217" t="s">
        <v>128</v>
      </c>
      <c r="E110" s="40"/>
      <c r="F110" s="218" t="s">
        <v>682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128</v>
      </c>
      <c r="AU110" s="17" t="s">
        <v>81</v>
      </c>
    </row>
    <row r="111" s="2" customFormat="1">
      <c r="A111" s="38"/>
      <c r="B111" s="39"/>
      <c r="C111" s="40"/>
      <c r="D111" s="222" t="s">
        <v>130</v>
      </c>
      <c r="E111" s="40"/>
      <c r="F111" s="223" t="s">
        <v>683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130</v>
      </c>
      <c r="AU111" s="17" t="s">
        <v>81</v>
      </c>
    </row>
    <row r="112" s="2" customFormat="1" ht="16.5" customHeight="1">
      <c r="A112" s="38"/>
      <c r="B112" s="39"/>
      <c r="C112" s="235" t="s">
        <v>241</v>
      </c>
      <c r="D112" s="235" t="s">
        <v>188</v>
      </c>
      <c r="E112" s="236" t="s">
        <v>684</v>
      </c>
      <c r="F112" s="237" t="s">
        <v>685</v>
      </c>
      <c r="G112" s="238" t="s">
        <v>686</v>
      </c>
      <c r="H112" s="239">
        <v>0.59999999999999998</v>
      </c>
      <c r="I112" s="240"/>
      <c r="J112" s="241">
        <f>ROUND(I112*H112,2)</f>
        <v>0</v>
      </c>
      <c r="K112" s="237" t="s">
        <v>434</v>
      </c>
      <c r="L112" s="242"/>
      <c r="M112" s="243" t="s">
        <v>19</v>
      </c>
      <c r="N112" s="244" t="s">
        <v>42</v>
      </c>
      <c r="O112" s="84"/>
      <c r="P112" s="213">
        <f>O112*H112</f>
        <v>0</v>
      </c>
      <c r="Q112" s="213">
        <v>0.001</v>
      </c>
      <c r="R112" s="213">
        <f>Q112*H112</f>
        <v>0.00059999999999999995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191</v>
      </c>
      <c r="AT112" s="215" t="s">
        <v>188</v>
      </c>
      <c r="AU112" s="215" t="s">
        <v>81</v>
      </c>
      <c r="AY112" s="17" t="s">
        <v>118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79</v>
      </c>
      <c r="BK112" s="216">
        <f>ROUND(I112*H112,2)</f>
        <v>0</v>
      </c>
      <c r="BL112" s="17" t="s">
        <v>126</v>
      </c>
      <c r="BM112" s="215" t="s">
        <v>687</v>
      </c>
    </row>
    <row r="113" s="2" customFormat="1">
      <c r="A113" s="38"/>
      <c r="B113" s="39"/>
      <c r="C113" s="40"/>
      <c r="D113" s="217" t="s">
        <v>128</v>
      </c>
      <c r="E113" s="40"/>
      <c r="F113" s="218" t="s">
        <v>685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128</v>
      </c>
      <c r="AU113" s="17" t="s">
        <v>81</v>
      </c>
    </row>
    <row r="114" s="2" customFormat="1" ht="16.5" customHeight="1">
      <c r="A114" s="38"/>
      <c r="B114" s="39"/>
      <c r="C114" s="204" t="s">
        <v>245</v>
      </c>
      <c r="D114" s="204" t="s">
        <v>121</v>
      </c>
      <c r="E114" s="205" t="s">
        <v>688</v>
      </c>
      <c r="F114" s="206" t="s">
        <v>689</v>
      </c>
      <c r="G114" s="207" t="s">
        <v>153</v>
      </c>
      <c r="H114" s="208">
        <v>17</v>
      </c>
      <c r="I114" s="209"/>
      <c r="J114" s="210">
        <f>ROUND(I114*H114,2)</f>
        <v>0</v>
      </c>
      <c r="K114" s="206" t="s">
        <v>434</v>
      </c>
      <c r="L114" s="44"/>
      <c r="M114" s="211" t="s">
        <v>19</v>
      </c>
      <c r="N114" s="212" t="s">
        <v>42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126</v>
      </c>
      <c r="AT114" s="215" t="s">
        <v>121</v>
      </c>
      <c r="AU114" s="215" t="s">
        <v>81</v>
      </c>
      <c r="AY114" s="17" t="s">
        <v>118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79</v>
      </c>
      <c r="BK114" s="216">
        <f>ROUND(I114*H114,2)</f>
        <v>0</v>
      </c>
      <c r="BL114" s="17" t="s">
        <v>126</v>
      </c>
      <c r="BM114" s="215" t="s">
        <v>690</v>
      </c>
    </row>
    <row r="115" s="2" customFormat="1">
      <c r="A115" s="38"/>
      <c r="B115" s="39"/>
      <c r="C115" s="40"/>
      <c r="D115" s="217" t="s">
        <v>128</v>
      </c>
      <c r="E115" s="40"/>
      <c r="F115" s="218" t="s">
        <v>691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128</v>
      </c>
      <c r="AU115" s="17" t="s">
        <v>81</v>
      </c>
    </row>
    <row r="116" s="2" customFormat="1">
      <c r="A116" s="38"/>
      <c r="B116" s="39"/>
      <c r="C116" s="40"/>
      <c r="D116" s="222" t="s">
        <v>130</v>
      </c>
      <c r="E116" s="40"/>
      <c r="F116" s="223" t="s">
        <v>692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130</v>
      </c>
      <c r="AU116" s="17" t="s">
        <v>81</v>
      </c>
    </row>
    <row r="117" s="2" customFormat="1" ht="16.5" customHeight="1">
      <c r="A117" s="38"/>
      <c r="B117" s="39"/>
      <c r="C117" s="204" t="s">
        <v>268</v>
      </c>
      <c r="D117" s="204" t="s">
        <v>121</v>
      </c>
      <c r="E117" s="205" t="s">
        <v>151</v>
      </c>
      <c r="F117" s="206" t="s">
        <v>152</v>
      </c>
      <c r="G117" s="207" t="s">
        <v>153</v>
      </c>
      <c r="H117" s="208">
        <v>764.20000000000005</v>
      </c>
      <c r="I117" s="209"/>
      <c r="J117" s="210">
        <f>ROUND(I117*H117,2)</f>
        <v>0</v>
      </c>
      <c r="K117" s="206" t="s">
        <v>434</v>
      </c>
      <c r="L117" s="44"/>
      <c r="M117" s="211" t="s">
        <v>19</v>
      </c>
      <c r="N117" s="212" t="s">
        <v>42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126</v>
      </c>
      <c r="AT117" s="215" t="s">
        <v>121</v>
      </c>
      <c r="AU117" s="215" t="s">
        <v>81</v>
      </c>
      <c r="AY117" s="17" t="s">
        <v>118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79</v>
      </c>
      <c r="BK117" s="216">
        <f>ROUND(I117*H117,2)</f>
        <v>0</v>
      </c>
      <c r="BL117" s="17" t="s">
        <v>126</v>
      </c>
      <c r="BM117" s="215" t="s">
        <v>693</v>
      </c>
    </row>
    <row r="118" s="2" customFormat="1">
      <c r="A118" s="38"/>
      <c r="B118" s="39"/>
      <c r="C118" s="40"/>
      <c r="D118" s="217" t="s">
        <v>128</v>
      </c>
      <c r="E118" s="40"/>
      <c r="F118" s="218" t="s">
        <v>155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128</v>
      </c>
      <c r="AU118" s="17" t="s">
        <v>81</v>
      </c>
    </row>
    <row r="119" s="2" customFormat="1">
      <c r="A119" s="38"/>
      <c r="B119" s="39"/>
      <c r="C119" s="40"/>
      <c r="D119" s="222" t="s">
        <v>130</v>
      </c>
      <c r="E119" s="40"/>
      <c r="F119" s="223" t="s">
        <v>694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130</v>
      </c>
      <c r="AU119" s="17" t="s">
        <v>81</v>
      </c>
    </row>
    <row r="120" s="13" customFormat="1">
      <c r="A120" s="13"/>
      <c r="B120" s="224"/>
      <c r="C120" s="225"/>
      <c r="D120" s="217" t="s">
        <v>132</v>
      </c>
      <c r="E120" s="226" t="s">
        <v>19</v>
      </c>
      <c r="F120" s="227" t="s">
        <v>695</v>
      </c>
      <c r="G120" s="225"/>
      <c r="H120" s="228">
        <v>764.20000000000005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132</v>
      </c>
      <c r="AU120" s="234" t="s">
        <v>81</v>
      </c>
      <c r="AV120" s="13" t="s">
        <v>81</v>
      </c>
      <c r="AW120" s="13" t="s">
        <v>33</v>
      </c>
      <c r="AX120" s="13" t="s">
        <v>79</v>
      </c>
      <c r="AY120" s="234" t="s">
        <v>118</v>
      </c>
    </row>
    <row r="121" s="12" customFormat="1" ht="22.8" customHeight="1">
      <c r="A121" s="12"/>
      <c r="B121" s="188"/>
      <c r="C121" s="189"/>
      <c r="D121" s="190" t="s">
        <v>70</v>
      </c>
      <c r="E121" s="202" t="s">
        <v>148</v>
      </c>
      <c r="F121" s="202" t="s">
        <v>149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SUM(P122:P167)</f>
        <v>0</v>
      </c>
      <c r="Q121" s="196"/>
      <c r="R121" s="197">
        <f>SUM(R122:R167)</f>
        <v>289.79827</v>
      </c>
      <c r="S121" s="196"/>
      <c r="T121" s="198">
        <f>SUM(T122:T167)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9" t="s">
        <v>79</v>
      </c>
      <c r="AT121" s="200" t="s">
        <v>70</v>
      </c>
      <c r="AU121" s="200" t="s">
        <v>79</v>
      </c>
      <c r="AY121" s="199" t="s">
        <v>118</v>
      </c>
      <c r="BK121" s="201">
        <f>SUM(BK122:BK167)</f>
        <v>0</v>
      </c>
    </row>
    <row r="122" s="2" customFormat="1" ht="16.5" customHeight="1">
      <c r="A122" s="38"/>
      <c r="B122" s="39"/>
      <c r="C122" s="204" t="s">
        <v>696</v>
      </c>
      <c r="D122" s="204" t="s">
        <v>121</v>
      </c>
      <c r="E122" s="205" t="s">
        <v>229</v>
      </c>
      <c r="F122" s="206" t="s">
        <v>230</v>
      </c>
      <c r="G122" s="207" t="s">
        <v>153</v>
      </c>
      <c r="H122" s="208">
        <v>89.200000000000003</v>
      </c>
      <c r="I122" s="209"/>
      <c r="J122" s="210">
        <f>ROUND(I122*H122,2)</f>
        <v>0</v>
      </c>
      <c r="K122" s="206" t="s">
        <v>125</v>
      </c>
      <c r="L122" s="44"/>
      <c r="M122" s="211" t="s">
        <v>19</v>
      </c>
      <c r="N122" s="212" t="s">
        <v>42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126</v>
      </c>
      <c r="AT122" s="215" t="s">
        <v>121</v>
      </c>
      <c r="AU122" s="215" t="s">
        <v>81</v>
      </c>
      <c r="AY122" s="17" t="s">
        <v>118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79</v>
      </c>
      <c r="BK122" s="216">
        <f>ROUND(I122*H122,2)</f>
        <v>0</v>
      </c>
      <c r="BL122" s="17" t="s">
        <v>126</v>
      </c>
      <c r="BM122" s="215" t="s">
        <v>697</v>
      </c>
    </row>
    <row r="123" s="2" customFormat="1">
      <c r="A123" s="38"/>
      <c r="B123" s="39"/>
      <c r="C123" s="40"/>
      <c r="D123" s="217" t="s">
        <v>128</v>
      </c>
      <c r="E123" s="40"/>
      <c r="F123" s="218" t="s">
        <v>232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128</v>
      </c>
      <c r="AU123" s="17" t="s">
        <v>81</v>
      </c>
    </row>
    <row r="124" s="2" customFormat="1">
      <c r="A124" s="38"/>
      <c r="B124" s="39"/>
      <c r="C124" s="40"/>
      <c r="D124" s="222" t="s">
        <v>130</v>
      </c>
      <c r="E124" s="40"/>
      <c r="F124" s="223" t="s">
        <v>233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130</v>
      </c>
      <c r="AU124" s="17" t="s">
        <v>81</v>
      </c>
    </row>
    <row r="125" s="13" customFormat="1">
      <c r="A125" s="13"/>
      <c r="B125" s="224"/>
      <c r="C125" s="225"/>
      <c r="D125" s="217" t="s">
        <v>132</v>
      </c>
      <c r="E125" s="226" t="s">
        <v>19</v>
      </c>
      <c r="F125" s="227" t="s">
        <v>698</v>
      </c>
      <c r="G125" s="225"/>
      <c r="H125" s="228">
        <v>89.200000000000003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132</v>
      </c>
      <c r="AU125" s="234" t="s">
        <v>81</v>
      </c>
      <c r="AV125" s="13" t="s">
        <v>81</v>
      </c>
      <c r="AW125" s="13" t="s">
        <v>33</v>
      </c>
      <c r="AX125" s="13" t="s">
        <v>79</v>
      </c>
      <c r="AY125" s="234" t="s">
        <v>118</v>
      </c>
    </row>
    <row r="126" s="2" customFormat="1" ht="16.5" customHeight="1">
      <c r="A126" s="38"/>
      <c r="B126" s="39"/>
      <c r="C126" s="204" t="s">
        <v>126</v>
      </c>
      <c r="D126" s="204" t="s">
        <v>121</v>
      </c>
      <c r="E126" s="205" t="s">
        <v>203</v>
      </c>
      <c r="F126" s="206" t="s">
        <v>204</v>
      </c>
      <c r="G126" s="207" t="s">
        <v>153</v>
      </c>
      <c r="H126" s="208">
        <v>675</v>
      </c>
      <c r="I126" s="209"/>
      <c r="J126" s="210">
        <f>ROUND(I126*H126,2)</f>
        <v>0</v>
      </c>
      <c r="K126" s="206" t="s">
        <v>125</v>
      </c>
      <c r="L126" s="44"/>
      <c r="M126" s="211" t="s">
        <v>19</v>
      </c>
      <c r="N126" s="212" t="s">
        <v>42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126</v>
      </c>
      <c r="AT126" s="215" t="s">
        <v>121</v>
      </c>
      <c r="AU126" s="215" t="s">
        <v>81</v>
      </c>
      <c r="AY126" s="17" t="s">
        <v>118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79</v>
      </c>
      <c r="BK126" s="216">
        <f>ROUND(I126*H126,2)</f>
        <v>0</v>
      </c>
      <c r="BL126" s="17" t="s">
        <v>126</v>
      </c>
      <c r="BM126" s="215" t="s">
        <v>699</v>
      </c>
    </row>
    <row r="127" s="2" customFormat="1">
      <c r="A127" s="38"/>
      <c r="B127" s="39"/>
      <c r="C127" s="40"/>
      <c r="D127" s="217" t="s">
        <v>128</v>
      </c>
      <c r="E127" s="40"/>
      <c r="F127" s="218" t="s">
        <v>206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81</v>
      </c>
    </row>
    <row r="128" s="2" customFormat="1">
      <c r="A128" s="38"/>
      <c r="B128" s="39"/>
      <c r="C128" s="40"/>
      <c r="D128" s="222" t="s">
        <v>130</v>
      </c>
      <c r="E128" s="40"/>
      <c r="F128" s="223" t="s">
        <v>207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81</v>
      </c>
    </row>
    <row r="129" s="13" customFormat="1">
      <c r="A129" s="13"/>
      <c r="B129" s="224"/>
      <c r="C129" s="225"/>
      <c r="D129" s="217" t="s">
        <v>132</v>
      </c>
      <c r="E129" s="226" t="s">
        <v>19</v>
      </c>
      <c r="F129" s="227" t="s">
        <v>700</v>
      </c>
      <c r="G129" s="225"/>
      <c r="H129" s="228">
        <v>675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132</v>
      </c>
      <c r="AU129" s="234" t="s">
        <v>81</v>
      </c>
      <c r="AV129" s="13" t="s">
        <v>81</v>
      </c>
      <c r="AW129" s="13" t="s">
        <v>33</v>
      </c>
      <c r="AX129" s="13" t="s">
        <v>79</v>
      </c>
      <c r="AY129" s="234" t="s">
        <v>118</v>
      </c>
    </row>
    <row r="130" s="2" customFormat="1" ht="16.5" customHeight="1">
      <c r="A130" s="38"/>
      <c r="B130" s="39"/>
      <c r="C130" s="204" t="s">
        <v>164</v>
      </c>
      <c r="D130" s="204" t="s">
        <v>121</v>
      </c>
      <c r="E130" s="205" t="s">
        <v>196</v>
      </c>
      <c r="F130" s="206" t="s">
        <v>197</v>
      </c>
      <c r="G130" s="207" t="s">
        <v>153</v>
      </c>
      <c r="H130" s="208">
        <v>675</v>
      </c>
      <c r="I130" s="209"/>
      <c r="J130" s="210">
        <f>ROUND(I130*H130,2)</f>
        <v>0</v>
      </c>
      <c r="K130" s="206" t="s">
        <v>125</v>
      </c>
      <c r="L130" s="44"/>
      <c r="M130" s="211" t="s">
        <v>19</v>
      </c>
      <c r="N130" s="212" t="s">
        <v>42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126</v>
      </c>
      <c r="AT130" s="215" t="s">
        <v>121</v>
      </c>
      <c r="AU130" s="215" t="s">
        <v>81</v>
      </c>
      <c r="AY130" s="17" t="s">
        <v>118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79</v>
      </c>
      <c r="BK130" s="216">
        <f>ROUND(I130*H130,2)</f>
        <v>0</v>
      </c>
      <c r="BL130" s="17" t="s">
        <v>126</v>
      </c>
      <c r="BM130" s="215" t="s">
        <v>701</v>
      </c>
    </row>
    <row r="131" s="2" customFormat="1">
      <c r="A131" s="38"/>
      <c r="B131" s="39"/>
      <c r="C131" s="40"/>
      <c r="D131" s="217" t="s">
        <v>128</v>
      </c>
      <c r="E131" s="40"/>
      <c r="F131" s="218" t="s">
        <v>199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128</v>
      </c>
      <c r="AU131" s="17" t="s">
        <v>81</v>
      </c>
    </row>
    <row r="132" s="2" customFormat="1">
      <c r="A132" s="38"/>
      <c r="B132" s="39"/>
      <c r="C132" s="40"/>
      <c r="D132" s="222" t="s">
        <v>130</v>
      </c>
      <c r="E132" s="40"/>
      <c r="F132" s="223" t="s">
        <v>200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130</v>
      </c>
      <c r="AU132" s="17" t="s">
        <v>81</v>
      </c>
    </row>
    <row r="133" s="2" customFormat="1" ht="16.5" customHeight="1">
      <c r="A133" s="38"/>
      <c r="B133" s="39"/>
      <c r="C133" s="204" t="s">
        <v>79</v>
      </c>
      <c r="D133" s="204" t="s">
        <v>121</v>
      </c>
      <c r="E133" s="205" t="s">
        <v>181</v>
      </c>
      <c r="F133" s="206" t="s">
        <v>182</v>
      </c>
      <c r="G133" s="207" t="s">
        <v>153</v>
      </c>
      <c r="H133" s="208">
        <v>675</v>
      </c>
      <c r="I133" s="209"/>
      <c r="J133" s="210">
        <f>ROUND(I133*H133,2)</f>
        <v>0</v>
      </c>
      <c r="K133" s="206" t="s">
        <v>125</v>
      </c>
      <c r="L133" s="44"/>
      <c r="M133" s="211" t="s">
        <v>19</v>
      </c>
      <c r="N133" s="212" t="s">
        <v>42</v>
      </c>
      <c r="O133" s="84"/>
      <c r="P133" s="213">
        <f>O133*H133</f>
        <v>0</v>
      </c>
      <c r="Q133" s="213">
        <v>0.1837</v>
      </c>
      <c r="R133" s="213">
        <f>Q133*H133</f>
        <v>123.9975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126</v>
      </c>
      <c r="AT133" s="215" t="s">
        <v>121</v>
      </c>
      <c r="AU133" s="215" t="s">
        <v>81</v>
      </c>
      <c r="AY133" s="17" t="s">
        <v>118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79</v>
      </c>
      <c r="BK133" s="216">
        <f>ROUND(I133*H133,2)</f>
        <v>0</v>
      </c>
      <c r="BL133" s="17" t="s">
        <v>126</v>
      </c>
      <c r="BM133" s="215" t="s">
        <v>702</v>
      </c>
    </row>
    <row r="134" s="2" customFormat="1">
      <c r="A134" s="38"/>
      <c r="B134" s="39"/>
      <c r="C134" s="40"/>
      <c r="D134" s="217" t="s">
        <v>128</v>
      </c>
      <c r="E134" s="40"/>
      <c r="F134" s="218" t="s">
        <v>184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128</v>
      </c>
      <c r="AU134" s="17" t="s">
        <v>81</v>
      </c>
    </row>
    <row r="135" s="2" customFormat="1">
      <c r="A135" s="38"/>
      <c r="B135" s="39"/>
      <c r="C135" s="40"/>
      <c r="D135" s="222" t="s">
        <v>130</v>
      </c>
      <c r="E135" s="40"/>
      <c r="F135" s="223" t="s">
        <v>185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130</v>
      </c>
      <c r="AU135" s="17" t="s">
        <v>81</v>
      </c>
    </row>
    <row r="136" s="2" customFormat="1" ht="16.5" customHeight="1">
      <c r="A136" s="38"/>
      <c r="B136" s="39"/>
      <c r="C136" s="235" t="s">
        <v>81</v>
      </c>
      <c r="D136" s="235" t="s">
        <v>188</v>
      </c>
      <c r="E136" s="236" t="s">
        <v>189</v>
      </c>
      <c r="F136" s="237" t="s">
        <v>190</v>
      </c>
      <c r="G136" s="238" t="s">
        <v>153</v>
      </c>
      <c r="H136" s="239">
        <v>641.25</v>
      </c>
      <c r="I136" s="240"/>
      <c r="J136" s="241">
        <f>ROUND(I136*H136,2)</f>
        <v>0</v>
      </c>
      <c r="K136" s="237" t="s">
        <v>125</v>
      </c>
      <c r="L136" s="242"/>
      <c r="M136" s="243" t="s">
        <v>19</v>
      </c>
      <c r="N136" s="244" t="s">
        <v>42</v>
      </c>
      <c r="O136" s="84"/>
      <c r="P136" s="213">
        <f>O136*H136</f>
        <v>0</v>
      </c>
      <c r="Q136" s="213">
        <v>0.222</v>
      </c>
      <c r="R136" s="213">
        <f>Q136*H136</f>
        <v>142.35750000000002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191</v>
      </c>
      <c r="AT136" s="215" t="s">
        <v>188</v>
      </c>
      <c r="AU136" s="215" t="s">
        <v>81</v>
      </c>
      <c r="AY136" s="17" t="s">
        <v>118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79</v>
      </c>
      <c r="BK136" s="216">
        <f>ROUND(I136*H136,2)</f>
        <v>0</v>
      </c>
      <c r="BL136" s="17" t="s">
        <v>126</v>
      </c>
      <c r="BM136" s="215" t="s">
        <v>703</v>
      </c>
    </row>
    <row r="137" s="2" customFormat="1">
      <c r="A137" s="38"/>
      <c r="B137" s="39"/>
      <c r="C137" s="40"/>
      <c r="D137" s="217" t="s">
        <v>128</v>
      </c>
      <c r="E137" s="40"/>
      <c r="F137" s="218" t="s">
        <v>190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81</v>
      </c>
    </row>
    <row r="138" s="13" customFormat="1">
      <c r="A138" s="13"/>
      <c r="B138" s="224"/>
      <c r="C138" s="225"/>
      <c r="D138" s="217" t="s">
        <v>132</v>
      </c>
      <c r="E138" s="226" t="s">
        <v>19</v>
      </c>
      <c r="F138" s="227" t="s">
        <v>700</v>
      </c>
      <c r="G138" s="225"/>
      <c r="H138" s="228">
        <v>675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132</v>
      </c>
      <c r="AU138" s="234" t="s">
        <v>81</v>
      </c>
      <c r="AV138" s="13" t="s">
        <v>81</v>
      </c>
      <c r="AW138" s="13" t="s">
        <v>33</v>
      </c>
      <c r="AX138" s="13" t="s">
        <v>71</v>
      </c>
      <c r="AY138" s="234" t="s">
        <v>118</v>
      </c>
    </row>
    <row r="139" s="13" customFormat="1">
      <c r="A139" s="13"/>
      <c r="B139" s="224"/>
      <c r="C139" s="225"/>
      <c r="D139" s="217" t="s">
        <v>132</v>
      </c>
      <c r="E139" s="226" t="s">
        <v>19</v>
      </c>
      <c r="F139" s="227" t="s">
        <v>704</v>
      </c>
      <c r="G139" s="225"/>
      <c r="H139" s="228">
        <v>641.25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132</v>
      </c>
      <c r="AU139" s="234" t="s">
        <v>81</v>
      </c>
      <c r="AV139" s="13" t="s">
        <v>81</v>
      </c>
      <c r="AW139" s="13" t="s">
        <v>33</v>
      </c>
      <c r="AX139" s="13" t="s">
        <v>79</v>
      </c>
      <c r="AY139" s="234" t="s">
        <v>118</v>
      </c>
    </row>
    <row r="140" s="2" customFormat="1" ht="16.5" customHeight="1">
      <c r="A140" s="38"/>
      <c r="B140" s="39"/>
      <c r="C140" s="204" t="s">
        <v>148</v>
      </c>
      <c r="D140" s="204" t="s">
        <v>121</v>
      </c>
      <c r="E140" s="205" t="s">
        <v>209</v>
      </c>
      <c r="F140" s="206" t="s">
        <v>210</v>
      </c>
      <c r="G140" s="207" t="s">
        <v>153</v>
      </c>
      <c r="H140" s="208">
        <v>73.200000000000003</v>
      </c>
      <c r="I140" s="209"/>
      <c r="J140" s="210">
        <f>ROUND(I140*H140,2)</f>
        <v>0</v>
      </c>
      <c r="K140" s="206" t="s">
        <v>125</v>
      </c>
      <c r="L140" s="44"/>
      <c r="M140" s="211" t="s">
        <v>19</v>
      </c>
      <c r="N140" s="212" t="s">
        <v>42</v>
      </c>
      <c r="O140" s="84"/>
      <c r="P140" s="213">
        <f>O140*H140</f>
        <v>0</v>
      </c>
      <c r="Q140" s="213">
        <v>0.16700000000000001</v>
      </c>
      <c r="R140" s="213">
        <f>Q140*H140</f>
        <v>12.224400000000001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126</v>
      </c>
      <c r="AT140" s="215" t="s">
        <v>121</v>
      </c>
      <c r="AU140" s="215" t="s">
        <v>81</v>
      </c>
      <c r="AY140" s="17" t="s">
        <v>118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79</v>
      </c>
      <c r="BK140" s="216">
        <f>ROUND(I140*H140,2)</f>
        <v>0</v>
      </c>
      <c r="BL140" s="17" t="s">
        <v>126</v>
      </c>
      <c r="BM140" s="215" t="s">
        <v>705</v>
      </c>
    </row>
    <row r="141" s="2" customFormat="1">
      <c r="A141" s="38"/>
      <c r="B141" s="39"/>
      <c r="C141" s="40"/>
      <c r="D141" s="217" t="s">
        <v>128</v>
      </c>
      <c r="E141" s="40"/>
      <c r="F141" s="218" t="s">
        <v>212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128</v>
      </c>
      <c r="AU141" s="17" t="s">
        <v>81</v>
      </c>
    </row>
    <row r="142" s="2" customFormat="1">
      <c r="A142" s="38"/>
      <c r="B142" s="39"/>
      <c r="C142" s="40"/>
      <c r="D142" s="222" t="s">
        <v>130</v>
      </c>
      <c r="E142" s="40"/>
      <c r="F142" s="223" t="s">
        <v>213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130</v>
      </c>
      <c r="AU142" s="17" t="s">
        <v>81</v>
      </c>
    </row>
    <row r="143" s="2" customFormat="1" ht="16.5" customHeight="1">
      <c r="A143" s="38"/>
      <c r="B143" s="39"/>
      <c r="C143" s="235" t="s">
        <v>225</v>
      </c>
      <c r="D143" s="235" t="s">
        <v>188</v>
      </c>
      <c r="E143" s="236" t="s">
        <v>215</v>
      </c>
      <c r="F143" s="237" t="s">
        <v>216</v>
      </c>
      <c r="G143" s="238" t="s">
        <v>153</v>
      </c>
      <c r="H143" s="239">
        <v>69.540000000000006</v>
      </c>
      <c r="I143" s="240"/>
      <c r="J143" s="241">
        <f>ROUND(I143*H143,2)</f>
        <v>0</v>
      </c>
      <c r="K143" s="237" t="s">
        <v>125</v>
      </c>
      <c r="L143" s="242"/>
      <c r="M143" s="243" t="s">
        <v>19</v>
      </c>
      <c r="N143" s="244" t="s">
        <v>42</v>
      </c>
      <c r="O143" s="84"/>
      <c r="P143" s="213">
        <f>O143*H143</f>
        <v>0</v>
      </c>
      <c r="Q143" s="213">
        <v>0.11799999999999999</v>
      </c>
      <c r="R143" s="213">
        <f>Q143*H143</f>
        <v>8.2057199999999995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191</v>
      </c>
      <c r="AT143" s="215" t="s">
        <v>188</v>
      </c>
      <c r="AU143" s="215" t="s">
        <v>81</v>
      </c>
      <c r="AY143" s="17" t="s">
        <v>118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79</v>
      </c>
      <c r="BK143" s="216">
        <f>ROUND(I143*H143,2)</f>
        <v>0</v>
      </c>
      <c r="BL143" s="17" t="s">
        <v>126</v>
      </c>
      <c r="BM143" s="215" t="s">
        <v>706</v>
      </c>
    </row>
    <row r="144" s="2" customFormat="1">
      <c r="A144" s="38"/>
      <c r="B144" s="39"/>
      <c r="C144" s="40"/>
      <c r="D144" s="217" t="s">
        <v>128</v>
      </c>
      <c r="E144" s="40"/>
      <c r="F144" s="218" t="s">
        <v>216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128</v>
      </c>
      <c r="AU144" s="17" t="s">
        <v>81</v>
      </c>
    </row>
    <row r="145" s="13" customFormat="1">
      <c r="A145" s="13"/>
      <c r="B145" s="224"/>
      <c r="C145" s="225"/>
      <c r="D145" s="217" t="s">
        <v>132</v>
      </c>
      <c r="E145" s="226" t="s">
        <v>19</v>
      </c>
      <c r="F145" s="227" t="s">
        <v>707</v>
      </c>
      <c r="G145" s="225"/>
      <c r="H145" s="228">
        <v>69.540000000000006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132</v>
      </c>
      <c r="AU145" s="234" t="s">
        <v>81</v>
      </c>
      <c r="AV145" s="13" t="s">
        <v>81</v>
      </c>
      <c r="AW145" s="13" t="s">
        <v>33</v>
      </c>
      <c r="AX145" s="13" t="s">
        <v>79</v>
      </c>
      <c r="AY145" s="234" t="s">
        <v>118</v>
      </c>
    </row>
    <row r="146" s="2" customFormat="1" ht="21.75" customHeight="1">
      <c r="A146" s="38"/>
      <c r="B146" s="39"/>
      <c r="C146" s="204" t="s">
        <v>191</v>
      </c>
      <c r="D146" s="204" t="s">
        <v>121</v>
      </c>
      <c r="E146" s="205" t="s">
        <v>235</v>
      </c>
      <c r="F146" s="206" t="s">
        <v>236</v>
      </c>
      <c r="G146" s="207" t="s">
        <v>153</v>
      </c>
      <c r="H146" s="208">
        <v>16</v>
      </c>
      <c r="I146" s="209"/>
      <c r="J146" s="210">
        <f>ROUND(I146*H146,2)</f>
        <v>0</v>
      </c>
      <c r="K146" s="206" t="s">
        <v>125</v>
      </c>
      <c r="L146" s="44"/>
      <c r="M146" s="211" t="s">
        <v>19</v>
      </c>
      <c r="N146" s="212" t="s">
        <v>42</v>
      </c>
      <c r="O146" s="84"/>
      <c r="P146" s="213">
        <f>O146*H146</f>
        <v>0</v>
      </c>
      <c r="Q146" s="213">
        <v>0.11162</v>
      </c>
      <c r="R146" s="213">
        <f>Q146*H146</f>
        <v>1.78592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126</v>
      </c>
      <c r="AT146" s="215" t="s">
        <v>121</v>
      </c>
      <c r="AU146" s="215" t="s">
        <v>81</v>
      </c>
      <c r="AY146" s="17" t="s">
        <v>118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79</v>
      </c>
      <c r="BK146" s="216">
        <f>ROUND(I146*H146,2)</f>
        <v>0</v>
      </c>
      <c r="BL146" s="17" t="s">
        <v>126</v>
      </c>
      <c r="BM146" s="215" t="s">
        <v>708</v>
      </c>
    </row>
    <row r="147" s="2" customFormat="1">
      <c r="A147" s="38"/>
      <c r="B147" s="39"/>
      <c r="C147" s="40"/>
      <c r="D147" s="217" t="s">
        <v>128</v>
      </c>
      <c r="E147" s="40"/>
      <c r="F147" s="218" t="s">
        <v>238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128</v>
      </c>
      <c r="AU147" s="17" t="s">
        <v>81</v>
      </c>
    </row>
    <row r="148" s="2" customFormat="1">
      <c r="A148" s="38"/>
      <c r="B148" s="39"/>
      <c r="C148" s="40"/>
      <c r="D148" s="222" t="s">
        <v>130</v>
      </c>
      <c r="E148" s="40"/>
      <c r="F148" s="223" t="s">
        <v>239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130</v>
      </c>
      <c r="AU148" s="17" t="s">
        <v>81</v>
      </c>
    </row>
    <row r="149" s="13" customFormat="1">
      <c r="A149" s="13"/>
      <c r="B149" s="224"/>
      <c r="C149" s="225"/>
      <c r="D149" s="217" t="s">
        <v>132</v>
      </c>
      <c r="E149" s="226" t="s">
        <v>19</v>
      </c>
      <c r="F149" s="227" t="s">
        <v>709</v>
      </c>
      <c r="G149" s="225"/>
      <c r="H149" s="228">
        <v>16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132</v>
      </c>
      <c r="AU149" s="234" t="s">
        <v>81</v>
      </c>
      <c r="AV149" s="13" t="s">
        <v>81</v>
      </c>
      <c r="AW149" s="13" t="s">
        <v>33</v>
      </c>
      <c r="AX149" s="13" t="s">
        <v>79</v>
      </c>
      <c r="AY149" s="234" t="s">
        <v>118</v>
      </c>
    </row>
    <row r="150" s="2" customFormat="1" ht="16.5" customHeight="1">
      <c r="A150" s="38"/>
      <c r="B150" s="39"/>
      <c r="C150" s="235" t="s">
        <v>249</v>
      </c>
      <c r="D150" s="235" t="s">
        <v>188</v>
      </c>
      <c r="E150" s="236" t="s">
        <v>242</v>
      </c>
      <c r="F150" s="237" t="s">
        <v>243</v>
      </c>
      <c r="G150" s="238" t="s">
        <v>153</v>
      </c>
      <c r="H150" s="239">
        <v>8.5</v>
      </c>
      <c r="I150" s="240"/>
      <c r="J150" s="241">
        <f>ROUND(I150*H150,2)</f>
        <v>0</v>
      </c>
      <c r="K150" s="237" t="s">
        <v>125</v>
      </c>
      <c r="L150" s="242"/>
      <c r="M150" s="243" t="s">
        <v>19</v>
      </c>
      <c r="N150" s="244" t="s">
        <v>42</v>
      </c>
      <c r="O150" s="84"/>
      <c r="P150" s="213">
        <f>O150*H150</f>
        <v>0</v>
      </c>
      <c r="Q150" s="213">
        <v>0.13500000000000001</v>
      </c>
      <c r="R150" s="213">
        <f>Q150*H150</f>
        <v>1.1475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191</v>
      </c>
      <c r="AT150" s="215" t="s">
        <v>188</v>
      </c>
      <c r="AU150" s="215" t="s">
        <v>81</v>
      </c>
      <c r="AY150" s="17" t="s">
        <v>118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79</v>
      </c>
      <c r="BK150" s="216">
        <f>ROUND(I150*H150,2)</f>
        <v>0</v>
      </c>
      <c r="BL150" s="17" t="s">
        <v>126</v>
      </c>
      <c r="BM150" s="215" t="s">
        <v>710</v>
      </c>
    </row>
    <row r="151" s="2" customFormat="1">
      <c r="A151" s="38"/>
      <c r="B151" s="39"/>
      <c r="C151" s="40"/>
      <c r="D151" s="217" t="s">
        <v>128</v>
      </c>
      <c r="E151" s="40"/>
      <c r="F151" s="218" t="s">
        <v>243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128</v>
      </c>
      <c r="AU151" s="17" t="s">
        <v>81</v>
      </c>
    </row>
    <row r="152" s="13" customFormat="1">
      <c r="A152" s="13"/>
      <c r="B152" s="224"/>
      <c r="C152" s="225"/>
      <c r="D152" s="217" t="s">
        <v>132</v>
      </c>
      <c r="E152" s="226" t="s">
        <v>19</v>
      </c>
      <c r="F152" s="227" t="s">
        <v>711</v>
      </c>
      <c r="G152" s="225"/>
      <c r="H152" s="228">
        <v>8.5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132</v>
      </c>
      <c r="AU152" s="234" t="s">
        <v>81</v>
      </c>
      <c r="AV152" s="13" t="s">
        <v>81</v>
      </c>
      <c r="AW152" s="13" t="s">
        <v>33</v>
      </c>
      <c r="AX152" s="13" t="s">
        <v>79</v>
      </c>
      <c r="AY152" s="234" t="s">
        <v>118</v>
      </c>
    </row>
    <row r="153" s="2" customFormat="1" ht="16.5" customHeight="1">
      <c r="A153" s="38"/>
      <c r="B153" s="39"/>
      <c r="C153" s="235" t="s">
        <v>257</v>
      </c>
      <c r="D153" s="235" t="s">
        <v>188</v>
      </c>
      <c r="E153" s="236" t="s">
        <v>246</v>
      </c>
      <c r="F153" s="237" t="s">
        <v>247</v>
      </c>
      <c r="G153" s="238" t="s">
        <v>153</v>
      </c>
      <c r="H153" s="239">
        <v>7.5</v>
      </c>
      <c r="I153" s="240"/>
      <c r="J153" s="241">
        <f>ROUND(I153*H153,2)</f>
        <v>0</v>
      </c>
      <c r="K153" s="237" t="s">
        <v>19</v>
      </c>
      <c r="L153" s="242"/>
      <c r="M153" s="243" t="s">
        <v>19</v>
      </c>
      <c r="N153" s="244" t="s">
        <v>42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191</v>
      </c>
      <c r="AT153" s="215" t="s">
        <v>188</v>
      </c>
      <c r="AU153" s="215" t="s">
        <v>81</v>
      </c>
      <c r="AY153" s="17" t="s">
        <v>118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79</v>
      </c>
      <c r="BK153" s="216">
        <f>ROUND(I153*H153,2)</f>
        <v>0</v>
      </c>
      <c r="BL153" s="17" t="s">
        <v>126</v>
      </c>
      <c r="BM153" s="215" t="s">
        <v>712</v>
      </c>
    </row>
    <row r="154" s="2" customFormat="1">
      <c r="A154" s="38"/>
      <c r="B154" s="39"/>
      <c r="C154" s="40"/>
      <c r="D154" s="217" t="s">
        <v>128</v>
      </c>
      <c r="E154" s="40"/>
      <c r="F154" s="218" t="s">
        <v>247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128</v>
      </c>
      <c r="AU154" s="17" t="s">
        <v>81</v>
      </c>
    </row>
    <row r="155" s="13" customFormat="1">
      <c r="A155" s="13"/>
      <c r="B155" s="224"/>
      <c r="C155" s="225"/>
      <c r="D155" s="217" t="s">
        <v>132</v>
      </c>
      <c r="E155" s="226" t="s">
        <v>19</v>
      </c>
      <c r="F155" s="227" t="s">
        <v>713</v>
      </c>
      <c r="G155" s="225"/>
      <c r="H155" s="228">
        <v>7.5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132</v>
      </c>
      <c r="AU155" s="234" t="s">
        <v>81</v>
      </c>
      <c r="AV155" s="13" t="s">
        <v>81</v>
      </c>
      <c r="AW155" s="13" t="s">
        <v>33</v>
      </c>
      <c r="AX155" s="13" t="s">
        <v>79</v>
      </c>
      <c r="AY155" s="234" t="s">
        <v>118</v>
      </c>
    </row>
    <row r="156" s="2" customFormat="1" ht="16.5" customHeight="1">
      <c r="A156" s="38"/>
      <c r="B156" s="39"/>
      <c r="C156" s="204" t="s">
        <v>158</v>
      </c>
      <c r="D156" s="204" t="s">
        <v>121</v>
      </c>
      <c r="E156" s="205" t="s">
        <v>269</v>
      </c>
      <c r="F156" s="206" t="s">
        <v>270</v>
      </c>
      <c r="G156" s="207" t="s">
        <v>153</v>
      </c>
      <c r="H156" s="208">
        <v>234.5</v>
      </c>
      <c r="I156" s="209"/>
      <c r="J156" s="210">
        <f>ROUND(I156*H156,2)</f>
        <v>0</v>
      </c>
      <c r="K156" s="206" t="s">
        <v>125</v>
      </c>
      <c r="L156" s="44"/>
      <c r="M156" s="211" t="s">
        <v>19</v>
      </c>
      <c r="N156" s="212" t="s">
        <v>42</v>
      </c>
      <c r="O156" s="84"/>
      <c r="P156" s="213">
        <f>O156*H156</f>
        <v>0</v>
      </c>
      <c r="Q156" s="213">
        <v>4.0000000000000003E-05</v>
      </c>
      <c r="R156" s="213">
        <f>Q156*H156</f>
        <v>0.0093800000000000012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126</v>
      </c>
      <c r="AT156" s="215" t="s">
        <v>121</v>
      </c>
      <c r="AU156" s="215" t="s">
        <v>81</v>
      </c>
      <c r="AY156" s="17" t="s">
        <v>118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79</v>
      </c>
      <c r="BK156" s="216">
        <f>ROUND(I156*H156,2)</f>
        <v>0</v>
      </c>
      <c r="BL156" s="17" t="s">
        <v>126</v>
      </c>
      <c r="BM156" s="215" t="s">
        <v>714</v>
      </c>
    </row>
    <row r="157" s="2" customFormat="1">
      <c r="A157" s="38"/>
      <c r="B157" s="39"/>
      <c r="C157" s="40"/>
      <c r="D157" s="217" t="s">
        <v>128</v>
      </c>
      <c r="E157" s="40"/>
      <c r="F157" s="218" t="s">
        <v>272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128</v>
      </c>
      <c r="AU157" s="17" t="s">
        <v>81</v>
      </c>
    </row>
    <row r="158" s="2" customFormat="1">
      <c r="A158" s="38"/>
      <c r="B158" s="39"/>
      <c r="C158" s="40"/>
      <c r="D158" s="222" t="s">
        <v>130</v>
      </c>
      <c r="E158" s="40"/>
      <c r="F158" s="223" t="s">
        <v>273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130</v>
      </c>
      <c r="AU158" s="17" t="s">
        <v>81</v>
      </c>
    </row>
    <row r="159" s="13" customFormat="1">
      <c r="A159" s="13"/>
      <c r="B159" s="224"/>
      <c r="C159" s="225"/>
      <c r="D159" s="217" t="s">
        <v>132</v>
      </c>
      <c r="E159" s="226" t="s">
        <v>19</v>
      </c>
      <c r="F159" s="227" t="s">
        <v>715</v>
      </c>
      <c r="G159" s="225"/>
      <c r="H159" s="228">
        <v>234.5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132</v>
      </c>
      <c r="AU159" s="234" t="s">
        <v>81</v>
      </c>
      <c r="AV159" s="13" t="s">
        <v>81</v>
      </c>
      <c r="AW159" s="13" t="s">
        <v>33</v>
      </c>
      <c r="AX159" s="13" t="s">
        <v>79</v>
      </c>
      <c r="AY159" s="234" t="s">
        <v>118</v>
      </c>
    </row>
    <row r="160" s="2" customFormat="1" ht="16.5" customHeight="1">
      <c r="A160" s="38"/>
      <c r="B160" s="39"/>
      <c r="C160" s="235" t="s">
        <v>504</v>
      </c>
      <c r="D160" s="235" t="s">
        <v>188</v>
      </c>
      <c r="E160" s="236" t="s">
        <v>275</v>
      </c>
      <c r="F160" s="237" t="s">
        <v>276</v>
      </c>
      <c r="G160" s="238" t="s">
        <v>153</v>
      </c>
      <c r="H160" s="239">
        <v>234.5</v>
      </c>
      <c r="I160" s="240"/>
      <c r="J160" s="241">
        <f>ROUND(I160*H160,2)</f>
        <v>0</v>
      </c>
      <c r="K160" s="237" t="s">
        <v>125</v>
      </c>
      <c r="L160" s="242"/>
      <c r="M160" s="243" t="s">
        <v>19</v>
      </c>
      <c r="N160" s="244" t="s">
        <v>42</v>
      </c>
      <c r="O160" s="84"/>
      <c r="P160" s="213">
        <f>O160*H160</f>
        <v>0</v>
      </c>
      <c r="Q160" s="213">
        <v>0.00029999999999999997</v>
      </c>
      <c r="R160" s="213">
        <f>Q160*H160</f>
        <v>0.070349999999999996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191</v>
      </c>
      <c r="AT160" s="215" t="s">
        <v>188</v>
      </c>
      <c r="AU160" s="215" t="s">
        <v>81</v>
      </c>
      <c r="AY160" s="17" t="s">
        <v>118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79</v>
      </c>
      <c r="BK160" s="216">
        <f>ROUND(I160*H160,2)</f>
        <v>0</v>
      </c>
      <c r="BL160" s="17" t="s">
        <v>126</v>
      </c>
      <c r="BM160" s="215" t="s">
        <v>716</v>
      </c>
    </row>
    <row r="161" s="2" customFormat="1">
      <c r="A161" s="38"/>
      <c r="B161" s="39"/>
      <c r="C161" s="40"/>
      <c r="D161" s="217" t="s">
        <v>128</v>
      </c>
      <c r="E161" s="40"/>
      <c r="F161" s="218" t="s">
        <v>276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128</v>
      </c>
      <c r="AU161" s="17" t="s">
        <v>81</v>
      </c>
    </row>
    <row r="162" s="2" customFormat="1" ht="16.5" customHeight="1">
      <c r="A162" s="38"/>
      <c r="B162" s="39"/>
      <c r="C162" s="204" t="s">
        <v>594</v>
      </c>
      <c r="D162" s="204" t="s">
        <v>121</v>
      </c>
      <c r="E162" s="205" t="s">
        <v>279</v>
      </c>
      <c r="F162" s="206" t="s">
        <v>280</v>
      </c>
      <c r="G162" s="207" t="s">
        <v>153</v>
      </c>
      <c r="H162" s="208">
        <v>33.75</v>
      </c>
      <c r="I162" s="209"/>
      <c r="J162" s="210">
        <f>ROUND(I162*H162,2)</f>
        <v>0</v>
      </c>
      <c r="K162" s="206" t="s">
        <v>125</v>
      </c>
      <c r="L162" s="44"/>
      <c r="M162" s="211" t="s">
        <v>19</v>
      </c>
      <c r="N162" s="212" t="s">
        <v>42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126</v>
      </c>
      <c r="AT162" s="215" t="s">
        <v>121</v>
      </c>
      <c r="AU162" s="215" t="s">
        <v>81</v>
      </c>
      <c r="AY162" s="17" t="s">
        <v>118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79</v>
      </c>
      <c r="BK162" s="216">
        <f>ROUND(I162*H162,2)</f>
        <v>0</v>
      </c>
      <c r="BL162" s="17" t="s">
        <v>126</v>
      </c>
      <c r="BM162" s="215" t="s">
        <v>717</v>
      </c>
    </row>
    <row r="163" s="2" customFormat="1">
      <c r="A163" s="38"/>
      <c r="B163" s="39"/>
      <c r="C163" s="40"/>
      <c r="D163" s="217" t="s">
        <v>128</v>
      </c>
      <c r="E163" s="40"/>
      <c r="F163" s="218" t="s">
        <v>282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128</v>
      </c>
      <c r="AU163" s="17" t="s">
        <v>81</v>
      </c>
    </row>
    <row r="164" s="2" customFormat="1">
      <c r="A164" s="38"/>
      <c r="B164" s="39"/>
      <c r="C164" s="40"/>
      <c r="D164" s="222" t="s">
        <v>130</v>
      </c>
      <c r="E164" s="40"/>
      <c r="F164" s="223" t="s">
        <v>283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130</v>
      </c>
      <c r="AU164" s="17" t="s">
        <v>81</v>
      </c>
    </row>
    <row r="165" s="2" customFormat="1" ht="16.5" customHeight="1">
      <c r="A165" s="38"/>
      <c r="B165" s="39"/>
      <c r="C165" s="204" t="s">
        <v>623</v>
      </c>
      <c r="D165" s="204" t="s">
        <v>121</v>
      </c>
      <c r="E165" s="205" t="s">
        <v>285</v>
      </c>
      <c r="F165" s="206" t="s">
        <v>286</v>
      </c>
      <c r="G165" s="207" t="s">
        <v>153</v>
      </c>
      <c r="H165" s="208">
        <v>3.6600000000000001</v>
      </c>
      <c r="I165" s="209"/>
      <c r="J165" s="210">
        <f>ROUND(I165*H165,2)</f>
        <v>0</v>
      </c>
      <c r="K165" s="206" t="s">
        <v>125</v>
      </c>
      <c r="L165" s="44"/>
      <c r="M165" s="211" t="s">
        <v>19</v>
      </c>
      <c r="N165" s="212" t="s">
        <v>42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126</v>
      </c>
      <c r="AT165" s="215" t="s">
        <v>121</v>
      </c>
      <c r="AU165" s="215" t="s">
        <v>81</v>
      </c>
      <c r="AY165" s="17" t="s">
        <v>118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79</v>
      </c>
      <c r="BK165" s="216">
        <f>ROUND(I165*H165,2)</f>
        <v>0</v>
      </c>
      <c r="BL165" s="17" t="s">
        <v>126</v>
      </c>
      <c r="BM165" s="215" t="s">
        <v>718</v>
      </c>
    </row>
    <row r="166" s="2" customFormat="1">
      <c r="A166" s="38"/>
      <c r="B166" s="39"/>
      <c r="C166" s="40"/>
      <c r="D166" s="217" t="s">
        <v>128</v>
      </c>
      <c r="E166" s="40"/>
      <c r="F166" s="218" t="s">
        <v>288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128</v>
      </c>
      <c r="AU166" s="17" t="s">
        <v>81</v>
      </c>
    </row>
    <row r="167" s="2" customFormat="1">
      <c r="A167" s="38"/>
      <c r="B167" s="39"/>
      <c r="C167" s="40"/>
      <c r="D167" s="222" t="s">
        <v>130</v>
      </c>
      <c r="E167" s="40"/>
      <c r="F167" s="223" t="s">
        <v>289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81</v>
      </c>
    </row>
    <row r="168" s="12" customFormat="1" ht="22.8" customHeight="1">
      <c r="A168" s="12"/>
      <c r="B168" s="188"/>
      <c r="C168" s="189"/>
      <c r="D168" s="190" t="s">
        <v>70</v>
      </c>
      <c r="E168" s="202" t="s">
        <v>191</v>
      </c>
      <c r="F168" s="202" t="s">
        <v>290</v>
      </c>
      <c r="G168" s="189"/>
      <c r="H168" s="189"/>
      <c r="I168" s="192"/>
      <c r="J168" s="203">
        <f>BK168</f>
        <v>0</v>
      </c>
      <c r="K168" s="189"/>
      <c r="L168" s="194"/>
      <c r="M168" s="195"/>
      <c r="N168" s="196"/>
      <c r="O168" s="196"/>
      <c r="P168" s="197">
        <f>SUM(P169:P200)</f>
        <v>0</v>
      </c>
      <c r="Q168" s="196"/>
      <c r="R168" s="197">
        <f>SUM(R169:R200)</f>
        <v>2.6091500000000005</v>
      </c>
      <c r="S168" s="196"/>
      <c r="T168" s="198">
        <f>SUM(T169:T200)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9" t="s">
        <v>79</v>
      </c>
      <c r="AT168" s="200" t="s">
        <v>70</v>
      </c>
      <c r="AU168" s="200" t="s">
        <v>79</v>
      </c>
      <c r="AY168" s="199" t="s">
        <v>118</v>
      </c>
      <c r="BK168" s="201">
        <f>SUM(BK169:BK200)</f>
        <v>0</v>
      </c>
    </row>
    <row r="169" s="2" customFormat="1" ht="16.5" customHeight="1">
      <c r="A169" s="38"/>
      <c r="B169" s="39"/>
      <c r="C169" s="204" t="s">
        <v>511</v>
      </c>
      <c r="D169" s="204" t="s">
        <v>121</v>
      </c>
      <c r="E169" s="205" t="s">
        <v>292</v>
      </c>
      <c r="F169" s="206" t="s">
        <v>293</v>
      </c>
      <c r="G169" s="207" t="s">
        <v>294</v>
      </c>
      <c r="H169" s="208">
        <v>9</v>
      </c>
      <c r="I169" s="209"/>
      <c r="J169" s="210">
        <f>ROUND(I169*H169,2)</f>
        <v>0</v>
      </c>
      <c r="K169" s="206" t="s">
        <v>125</v>
      </c>
      <c r="L169" s="44"/>
      <c r="M169" s="211" t="s">
        <v>19</v>
      </c>
      <c r="N169" s="212" t="s">
        <v>42</v>
      </c>
      <c r="O169" s="84"/>
      <c r="P169" s="213">
        <f>O169*H169</f>
        <v>0</v>
      </c>
      <c r="Q169" s="213">
        <v>1.0000000000000001E-05</v>
      </c>
      <c r="R169" s="213">
        <f>Q169*H169</f>
        <v>9.0000000000000006E-05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126</v>
      </c>
      <c r="AT169" s="215" t="s">
        <v>121</v>
      </c>
      <c r="AU169" s="215" t="s">
        <v>81</v>
      </c>
      <c r="AY169" s="17" t="s">
        <v>118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79</v>
      </c>
      <c r="BK169" s="216">
        <f>ROUND(I169*H169,2)</f>
        <v>0</v>
      </c>
      <c r="BL169" s="17" t="s">
        <v>126</v>
      </c>
      <c r="BM169" s="215" t="s">
        <v>719</v>
      </c>
    </row>
    <row r="170" s="2" customFormat="1">
      <c r="A170" s="38"/>
      <c r="B170" s="39"/>
      <c r="C170" s="40"/>
      <c r="D170" s="217" t="s">
        <v>128</v>
      </c>
      <c r="E170" s="40"/>
      <c r="F170" s="218" t="s">
        <v>296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128</v>
      </c>
      <c r="AU170" s="17" t="s">
        <v>81</v>
      </c>
    </row>
    <row r="171" s="2" customFormat="1">
      <c r="A171" s="38"/>
      <c r="B171" s="39"/>
      <c r="C171" s="40"/>
      <c r="D171" s="222" t="s">
        <v>130</v>
      </c>
      <c r="E171" s="40"/>
      <c r="F171" s="223" t="s">
        <v>297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130</v>
      </c>
      <c r="AU171" s="17" t="s">
        <v>81</v>
      </c>
    </row>
    <row r="172" s="2" customFormat="1" ht="16.5" customHeight="1">
      <c r="A172" s="38"/>
      <c r="B172" s="39"/>
      <c r="C172" s="235" t="s">
        <v>8</v>
      </c>
      <c r="D172" s="235" t="s">
        <v>188</v>
      </c>
      <c r="E172" s="236" t="s">
        <v>299</v>
      </c>
      <c r="F172" s="237" t="s">
        <v>300</v>
      </c>
      <c r="G172" s="238" t="s">
        <v>301</v>
      </c>
      <c r="H172" s="239">
        <v>18</v>
      </c>
      <c r="I172" s="240"/>
      <c r="J172" s="241">
        <f>ROUND(I172*H172,2)</f>
        <v>0</v>
      </c>
      <c r="K172" s="237" t="s">
        <v>19</v>
      </c>
      <c r="L172" s="242"/>
      <c r="M172" s="243" t="s">
        <v>19</v>
      </c>
      <c r="N172" s="244" t="s">
        <v>42</v>
      </c>
      <c r="O172" s="84"/>
      <c r="P172" s="213">
        <f>O172*H172</f>
        <v>0</v>
      </c>
      <c r="Q172" s="213">
        <v>0.00329</v>
      </c>
      <c r="R172" s="213">
        <f>Q172*H172</f>
        <v>0.059220000000000002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191</v>
      </c>
      <c r="AT172" s="215" t="s">
        <v>188</v>
      </c>
      <c r="AU172" s="215" t="s">
        <v>81</v>
      </c>
      <c r="AY172" s="17" t="s">
        <v>118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79</v>
      </c>
      <c r="BK172" s="216">
        <f>ROUND(I172*H172,2)</f>
        <v>0</v>
      </c>
      <c r="BL172" s="17" t="s">
        <v>126</v>
      </c>
      <c r="BM172" s="215" t="s">
        <v>720</v>
      </c>
    </row>
    <row r="173" s="2" customFormat="1">
      <c r="A173" s="38"/>
      <c r="B173" s="39"/>
      <c r="C173" s="40"/>
      <c r="D173" s="217" t="s">
        <v>128</v>
      </c>
      <c r="E173" s="40"/>
      <c r="F173" s="218" t="s">
        <v>300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128</v>
      </c>
      <c r="AU173" s="17" t="s">
        <v>81</v>
      </c>
    </row>
    <row r="174" s="2" customFormat="1" ht="16.5" customHeight="1">
      <c r="A174" s="38"/>
      <c r="B174" s="39"/>
      <c r="C174" s="204" t="s">
        <v>419</v>
      </c>
      <c r="D174" s="204" t="s">
        <v>121</v>
      </c>
      <c r="E174" s="205" t="s">
        <v>304</v>
      </c>
      <c r="F174" s="206" t="s">
        <v>305</v>
      </c>
      <c r="G174" s="207" t="s">
        <v>301</v>
      </c>
      <c r="H174" s="208">
        <v>8</v>
      </c>
      <c r="I174" s="209"/>
      <c r="J174" s="210">
        <f>ROUND(I174*H174,2)</f>
        <v>0</v>
      </c>
      <c r="K174" s="206" t="s">
        <v>125</v>
      </c>
      <c r="L174" s="44"/>
      <c r="M174" s="211" t="s">
        <v>19</v>
      </c>
      <c r="N174" s="212" t="s">
        <v>42</v>
      </c>
      <c r="O174" s="84"/>
      <c r="P174" s="213">
        <f>O174*H174</f>
        <v>0</v>
      </c>
      <c r="Q174" s="213">
        <v>0.00010000000000000001</v>
      </c>
      <c r="R174" s="213">
        <f>Q174*H174</f>
        <v>0.00080000000000000004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126</v>
      </c>
      <c r="AT174" s="215" t="s">
        <v>121</v>
      </c>
      <c r="AU174" s="215" t="s">
        <v>81</v>
      </c>
      <c r="AY174" s="17" t="s">
        <v>118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79</v>
      </c>
      <c r="BK174" s="216">
        <f>ROUND(I174*H174,2)</f>
        <v>0</v>
      </c>
      <c r="BL174" s="17" t="s">
        <v>126</v>
      </c>
      <c r="BM174" s="215" t="s">
        <v>721</v>
      </c>
    </row>
    <row r="175" s="2" customFormat="1">
      <c r="A175" s="38"/>
      <c r="B175" s="39"/>
      <c r="C175" s="40"/>
      <c r="D175" s="217" t="s">
        <v>128</v>
      </c>
      <c r="E175" s="40"/>
      <c r="F175" s="218" t="s">
        <v>307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128</v>
      </c>
      <c r="AU175" s="17" t="s">
        <v>81</v>
      </c>
    </row>
    <row r="176" s="2" customFormat="1">
      <c r="A176" s="38"/>
      <c r="B176" s="39"/>
      <c r="C176" s="40"/>
      <c r="D176" s="222" t="s">
        <v>130</v>
      </c>
      <c r="E176" s="40"/>
      <c r="F176" s="223" t="s">
        <v>308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130</v>
      </c>
      <c r="AU176" s="17" t="s">
        <v>81</v>
      </c>
    </row>
    <row r="177" s="2" customFormat="1" ht="16.5" customHeight="1">
      <c r="A177" s="38"/>
      <c r="B177" s="39"/>
      <c r="C177" s="235" t="s">
        <v>424</v>
      </c>
      <c r="D177" s="235" t="s">
        <v>188</v>
      </c>
      <c r="E177" s="236" t="s">
        <v>310</v>
      </c>
      <c r="F177" s="237" t="s">
        <v>311</v>
      </c>
      <c r="G177" s="238" t="s">
        <v>301</v>
      </c>
      <c r="H177" s="239">
        <v>8</v>
      </c>
      <c r="I177" s="240"/>
      <c r="J177" s="241">
        <f>ROUND(I177*H177,2)</f>
        <v>0</v>
      </c>
      <c r="K177" s="237" t="s">
        <v>125</v>
      </c>
      <c r="L177" s="242"/>
      <c r="M177" s="243" t="s">
        <v>19</v>
      </c>
      <c r="N177" s="244" t="s">
        <v>42</v>
      </c>
      <c r="O177" s="84"/>
      <c r="P177" s="213">
        <f>O177*H177</f>
        <v>0</v>
      </c>
      <c r="Q177" s="213">
        <v>0.00232</v>
      </c>
      <c r="R177" s="213">
        <f>Q177*H177</f>
        <v>0.01856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191</v>
      </c>
      <c r="AT177" s="215" t="s">
        <v>188</v>
      </c>
      <c r="AU177" s="215" t="s">
        <v>81</v>
      </c>
      <c r="AY177" s="17" t="s">
        <v>118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79</v>
      </c>
      <c r="BK177" s="216">
        <f>ROUND(I177*H177,2)</f>
        <v>0</v>
      </c>
      <c r="BL177" s="17" t="s">
        <v>126</v>
      </c>
      <c r="BM177" s="215" t="s">
        <v>722</v>
      </c>
    </row>
    <row r="178" s="2" customFormat="1">
      <c r="A178" s="38"/>
      <c r="B178" s="39"/>
      <c r="C178" s="40"/>
      <c r="D178" s="217" t="s">
        <v>128</v>
      </c>
      <c r="E178" s="40"/>
      <c r="F178" s="218" t="s">
        <v>311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128</v>
      </c>
      <c r="AU178" s="17" t="s">
        <v>81</v>
      </c>
    </row>
    <row r="179" s="2" customFormat="1" ht="16.5" customHeight="1">
      <c r="A179" s="38"/>
      <c r="B179" s="39"/>
      <c r="C179" s="204" t="s">
        <v>264</v>
      </c>
      <c r="D179" s="204" t="s">
        <v>121</v>
      </c>
      <c r="E179" s="205" t="s">
        <v>314</v>
      </c>
      <c r="F179" s="206" t="s">
        <v>315</v>
      </c>
      <c r="G179" s="207" t="s">
        <v>301</v>
      </c>
      <c r="H179" s="208">
        <v>4</v>
      </c>
      <c r="I179" s="209"/>
      <c r="J179" s="210">
        <f>ROUND(I179*H179,2)</f>
        <v>0</v>
      </c>
      <c r="K179" s="206" t="s">
        <v>19</v>
      </c>
      <c r="L179" s="44"/>
      <c r="M179" s="211" t="s">
        <v>19</v>
      </c>
      <c r="N179" s="212" t="s">
        <v>42</v>
      </c>
      <c r="O179" s="84"/>
      <c r="P179" s="213">
        <f>O179*H179</f>
        <v>0</v>
      </c>
      <c r="Q179" s="213">
        <v>0.14494000000000001</v>
      </c>
      <c r="R179" s="213">
        <f>Q179*H179</f>
        <v>0.57976000000000005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126</v>
      </c>
      <c r="AT179" s="215" t="s">
        <v>121</v>
      </c>
      <c r="AU179" s="215" t="s">
        <v>81</v>
      </c>
      <c r="AY179" s="17" t="s">
        <v>118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79</v>
      </c>
      <c r="BK179" s="216">
        <f>ROUND(I179*H179,2)</f>
        <v>0</v>
      </c>
      <c r="BL179" s="17" t="s">
        <v>126</v>
      </c>
      <c r="BM179" s="215" t="s">
        <v>723</v>
      </c>
    </row>
    <row r="180" s="2" customFormat="1">
      <c r="A180" s="38"/>
      <c r="B180" s="39"/>
      <c r="C180" s="40"/>
      <c r="D180" s="217" t="s">
        <v>128</v>
      </c>
      <c r="E180" s="40"/>
      <c r="F180" s="218" t="s">
        <v>315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128</v>
      </c>
      <c r="AU180" s="17" t="s">
        <v>81</v>
      </c>
    </row>
    <row r="181" s="2" customFormat="1" ht="16.5" customHeight="1">
      <c r="A181" s="38"/>
      <c r="B181" s="39"/>
      <c r="C181" s="235" t="s">
        <v>291</v>
      </c>
      <c r="D181" s="235" t="s">
        <v>188</v>
      </c>
      <c r="E181" s="236" t="s">
        <v>318</v>
      </c>
      <c r="F181" s="237" t="s">
        <v>319</v>
      </c>
      <c r="G181" s="238" t="s">
        <v>301</v>
      </c>
      <c r="H181" s="239">
        <v>4</v>
      </c>
      <c r="I181" s="240"/>
      <c r="J181" s="241">
        <f>ROUND(I181*H181,2)</f>
        <v>0</v>
      </c>
      <c r="K181" s="237" t="s">
        <v>19</v>
      </c>
      <c r="L181" s="242"/>
      <c r="M181" s="243" t="s">
        <v>19</v>
      </c>
      <c r="N181" s="244" t="s">
        <v>42</v>
      </c>
      <c r="O181" s="84"/>
      <c r="P181" s="213">
        <f>O181*H181</f>
        <v>0</v>
      </c>
      <c r="Q181" s="213">
        <v>0.23200000000000001</v>
      </c>
      <c r="R181" s="213">
        <f>Q181*H181</f>
        <v>0.92800000000000005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191</v>
      </c>
      <c r="AT181" s="215" t="s">
        <v>188</v>
      </c>
      <c r="AU181" s="215" t="s">
        <v>81</v>
      </c>
      <c r="AY181" s="17" t="s">
        <v>118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79</v>
      </c>
      <c r="BK181" s="216">
        <f>ROUND(I181*H181,2)</f>
        <v>0</v>
      </c>
      <c r="BL181" s="17" t="s">
        <v>126</v>
      </c>
      <c r="BM181" s="215" t="s">
        <v>724</v>
      </c>
    </row>
    <row r="182" s="2" customFormat="1">
      <c r="A182" s="38"/>
      <c r="B182" s="39"/>
      <c r="C182" s="40"/>
      <c r="D182" s="217" t="s">
        <v>128</v>
      </c>
      <c r="E182" s="40"/>
      <c r="F182" s="218" t="s">
        <v>319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128</v>
      </c>
      <c r="AU182" s="17" t="s">
        <v>81</v>
      </c>
    </row>
    <row r="183" s="2" customFormat="1" ht="21.75" customHeight="1">
      <c r="A183" s="38"/>
      <c r="B183" s="39"/>
      <c r="C183" s="235" t="s">
        <v>298</v>
      </c>
      <c r="D183" s="235" t="s">
        <v>188</v>
      </c>
      <c r="E183" s="236" t="s">
        <v>322</v>
      </c>
      <c r="F183" s="237" t="s">
        <v>323</v>
      </c>
      <c r="G183" s="238" t="s">
        <v>301</v>
      </c>
      <c r="H183" s="239">
        <v>4</v>
      </c>
      <c r="I183" s="240"/>
      <c r="J183" s="241">
        <f>ROUND(I183*H183,2)</f>
        <v>0</v>
      </c>
      <c r="K183" s="237" t="s">
        <v>19</v>
      </c>
      <c r="L183" s="242"/>
      <c r="M183" s="243" t="s">
        <v>19</v>
      </c>
      <c r="N183" s="244" t="s">
        <v>42</v>
      </c>
      <c r="O183" s="84"/>
      <c r="P183" s="213">
        <f>O183*H183</f>
        <v>0</v>
      </c>
      <c r="Q183" s="213">
        <v>0.080000000000000002</v>
      </c>
      <c r="R183" s="213">
        <f>Q183*H183</f>
        <v>0.32000000000000001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191</v>
      </c>
      <c r="AT183" s="215" t="s">
        <v>188</v>
      </c>
      <c r="AU183" s="215" t="s">
        <v>81</v>
      </c>
      <c r="AY183" s="17" t="s">
        <v>118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79</v>
      </c>
      <c r="BK183" s="216">
        <f>ROUND(I183*H183,2)</f>
        <v>0</v>
      </c>
      <c r="BL183" s="17" t="s">
        <v>126</v>
      </c>
      <c r="BM183" s="215" t="s">
        <v>725</v>
      </c>
    </row>
    <row r="184" s="2" customFormat="1">
      <c r="A184" s="38"/>
      <c r="B184" s="39"/>
      <c r="C184" s="40"/>
      <c r="D184" s="217" t="s">
        <v>128</v>
      </c>
      <c r="E184" s="40"/>
      <c r="F184" s="218" t="s">
        <v>323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128</v>
      </c>
      <c r="AU184" s="17" t="s">
        <v>81</v>
      </c>
    </row>
    <row r="185" s="2" customFormat="1" ht="16.5" customHeight="1">
      <c r="A185" s="38"/>
      <c r="B185" s="39"/>
      <c r="C185" s="235" t="s">
        <v>7</v>
      </c>
      <c r="D185" s="235" t="s">
        <v>188</v>
      </c>
      <c r="E185" s="236" t="s">
        <v>326</v>
      </c>
      <c r="F185" s="237" t="s">
        <v>327</v>
      </c>
      <c r="G185" s="238" t="s">
        <v>301</v>
      </c>
      <c r="H185" s="239">
        <v>4</v>
      </c>
      <c r="I185" s="240"/>
      <c r="J185" s="241">
        <f>ROUND(I185*H185,2)</f>
        <v>0</v>
      </c>
      <c r="K185" s="237" t="s">
        <v>19</v>
      </c>
      <c r="L185" s="242"/>
      <c r="M185" s="243" t="s">
        <v>19</v>
      </c>
      <c r="N185" s="244" t="s">
        <v>42</v>
      </c>
      <c r="O185" s="84"/>
      <c r="P185" s="213">
        <f>O185*H185</f>
        <v>0</v>
      </c>
      <c r="Q185" s="213">
        <v>0.040000000000000001</v>
      </c>
      <c r="R185" s="213">
        <f>Q185*H185</f>
        <v>0.16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191</v>
      </c>
      <c r="AT185" s="215" t="s">
        <v>188</v>
      </c>
      <c r="AU185" s="215" t="s">
        <v>81</v>
      </c>
      <c r="AY185" s="17" t="s">
        <v>118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79</v>
      </c>
      <c r="BK185" s="216">
        <f>ROUND(I185*H185,2)</f>
        <v>0</v>
      </c>
      <c r="BL185" s="17" t="s">
        <v>126</v>
      </c>
      <c r="BM185" s="215" t="s">
        <v>726</v>
      </c>
    </row>
    <row r="186" s="2" customFormat="1">
      <c r="A186" s="38"/>
      <c r="B186" s="39"/>
      <c r="C186" s="40"/>
      <c r="D186" s="217" t="s">
        <v>128</v>
      </c>
      <c r="E186" s="40"/>
      <c r="F186" s="218" t="s">
        <v>327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128</v>
      </c>
      <c r="AU186" s="17" t="s">
        <v>81</v>
      </c>
    </row>
    <row r="187" s="2" customFormat="1" ht="16.5" customHeight="1">
      <c r="A187" s="38"/>
      <c r="B187" s="39"/>
      <c r="C187" s="235" t="s">
        <v>309</v>
      </c>
      <c r="D187" s="235" t="s">
        <v>188</v>
      </c>
      <c r="E187" s="236" t="s">
        <v>330</v>
      </c>
      <c r="F187" s="237" t="s">
        <v>331</v>
      </c>
      <c r="G187" s="238" t="s">
        <v>301</v>
      </c>
      <c r="H187" s="239">
        <v>4</v>
      </c>
      <c r="I187" s="240"/>
      <c r="J187" s="241">
        <f>ROUND(I187*H187,2)</f>
        <v>0</v>
      </c>
      <c r="K187" s="237" t="s">
        <v>19</v>
      </c>
      <c r="L187" s="242"/>
      <c r="M187" s="243" t="s">
        <v>19</v>
      </c>
      <c r="N187" s="244" t="s">
        <v>42</v>
      </c>
      <c r="O187" s="84"/>
      <c r="P187" s="213">
        <f>O187*H187</f>
        <v>0</v>
      </c>
      <c r="Q187" s="213">
        <v>0.040000000000000001</v>
      </c>
      <c r="R187" s="213">
        <f>Q187*H187</f>
        <v>0.16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191</v>
      </c>
      <c r="AT187" s="215" t="s">
        <v>188</v>
      </c>
      <c r="AU187" s="215" t="s">
        <v>81</v>
      </c>
      <c r="AY187" s="17" t="s">
        <v>118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79</v>
      </c>
      <c r="BK187" s="216">
        <f>ROUND(I187*H187,2)</f>
        <v>0</v>
      </c>
      <c r="BL187" s="17" t="s">
        <v>126</v>
      </c>
      <c r="BM187" s="215" t="s">
        <v>727</v>
      </c>
    </row>
    <row r="188" s="2" customFormat="1">
      <c r="A188" s="38"/>
      <c r="B188" s="39"/>
      <c r="C188" s="40"/>
      <c r="D188" s="217" t="s">
        <v>128</v>
      </c>
      <c r="E188" s="40"/>
      <c r="F188" s="218" t="s">
        <v>331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128</v>
      </c>
      <c r="AU188" s="17" t="s">
        <v>81</v>
      </c>
    </row>
    <row r="189" s="2" customFormat="1" ht="16.5" customHeight="1">
      <c r="A189" s="38"/>
      <c r="B189" s="39"/>
      <c r="C189" s="235" t="s">
        <v>313</v>
      </c>
      <c r="D189" s="235" t="s">
        <v>188</v>
      </c>
      <c r="E189" s="236" t="s">
        <v>334</v>
      </c>
      <c r="F189" s="237" t="s">
        <v>335</v>
      </c>
      <c r="G189" s="238" t="s">
        <v>301</v>
      </c>
      <c r="H189" s="239">
        <v>4</v>
      </c>
      <c r="I189" s="240"/>
      <c r="J189" s="241">
        <f>ROUND(I189*H189,2)</f>
        <v>0</v>
      </c>
      <c r="K189" s="237" t="s">
        <v>19</v>
      </c>
      <c r="L189" s="242"/>
      <c r="M189" s="243" t="s">
        <v>19</v>
      </c>
      <c r="N189" s="244" t="s">
        <v>42</v>
      </c>
      <c r="O189" s="84"/>
      <c r="P189" s="213">
        <f>O189*H189</f>
        <v>0</v>
      </c>
      <c r="Q189" s="213">
        <v>0.027</v>
      </c>
      <c r="R189" s="213">
        <f>Q189*H189</f>
        <v>0.108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191</v>
      </c>
      <c r="AT189" s="215" t="s">
        <v>188</v>
      </c>
      <c r="AU189" s="215" t="s">
        <v>81</v>
      </c>
      <c r="AY189" s="17" t="s">
        <v>118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79</v>
      </c>
      <c r="BK189" s="216">
        <f>ROUND(I189*H189,2)</f>
        <v>0</v>
      </c>
      <c r="BL189" s="17" t="s">
        <v>126</v>
      </c>
      <c r="BM189" s="215" t="s">
        <v>728</v>
      </c>
    </row>
    <row r="190" s="2" customFormat="1">
      <c r="A190" s="38"/>
      <c r="B190" s="39"/>
      <c r="C190" s="40"/>
      <c r="D190" s="217" t="s">
        <v>128</v>
      </c>
      <c r="E190" s="40"/>
      <c r="F190" s="218" t="s">
        <v>335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128</v>
      </c>
      <c r="AU190" s="17" t="s">
        <v>81</v>
      </c>
    </row>
    <row r="191" s="2" customFormat="1" ht="16.5" customHeight="1">
      <c r="A191" s="38"/>
      <c r="B191" s="39"/>
      <c r="C191" s="204" t="s">
        <v>317</v>
      </c>
      <c r="D191" s="204" t="s">
        <v>121</v>
      </c>
      <c r="E191" s="205" t="s">
        <v>338</v>
      </c>
      <c r="F191" s="206" t="s">
        <v>339</v>
      </c>
      <c r="G191" s="207" t="s">
        <v>301</v>
      </c>
      <c r="H191" s="208">
        <v>4</v>
      </c>
      <c r="I191" s="209"/>
      <c r="J191" s="210">
        <f>ROUND(I191*H191,2)</f>
        <v>0</v>
      </c>
      <c r="K191" s="206" t="s">
        <v>19</v>
      </c>
      <c r="L191" s="44"/>
      <c r="M191" s="211" t="s">
        <v>19</v>
      </c>
      <c r="N191" s="212" t="s">
        <v>42</v>
      </c>
      <c r="O191" s="84"/>
      <c r="P191" s="213">
        <f>O191*H191</f>
        <v>0</v>
      </c>
      <c r="Q191" s="213">
        <v>0.0046800000000000001</v>
      </c>
      <c r="R191" s="213">
        <f>Q191*H191</f>
        <v>0.018720000000000001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126</v>
      </c>
      <c r="AT191" s="215" t="s">
        <v>121</v>
      </c>
      <c r="AU191" s="215" t="s">
        <v>81</v>
      </c>
      <c r="AY191" s="17" t="s">
        <v>118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79</v>
      </c>
      <c r="BK191" s="216">
        <f>ROUND(I191*H191,2)</f>
        <v>0</v>
      </c>
      <c r="BL191" s="17" t="s">
        <v>126</v>
      </c>
      <c r="BM191" s="215" t="s">
        <v>729</v>
      </c>
    </row>
    <row r="192" s="2" customFormat="1">
      <c r="A192" s="38"/>
      <c r="B192" s="39"/>
      <c r="C192" s="40"/>
      <c r="D192" s="217" t="s">
        <v>128</v>
      </c>
      <c r="E192" s="40"/>
      <c r="F192" s="218" t="s">
        <v>341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128</v>
      </c>
      <c r="AU192" s="17" t="s">
        <v>81</v>
      </c>
    </row>
    <row r="193" s="2" customFormat="1" ht="16.5" customHeight="1">
      <c r="A193" s="38"/>
      <c r="B193" s="39"/>
      <c r="C193" s="235" t="s">
        <v>321</v>
      </c>
      <c r="D193" s="235" t="s">
        <v>188</v>
      </c>
      <c r="E193" s="236" t="s">
        <v>343</v>
      </c>
      <c r="F193" s="237" t="s">
        <v>344</v>
      </c>
      <c r="G193" s="238" t="s">
        <v>301</v>
      </c>
      <c r="H193" s="239">
        <v>4</v>
      </c>
      <c r="I193" s="240"/>
      <c r="J193" s="241">
        <f>ROUND(I193*H193,2)</f>
        <v>0</v>
      </c>
      <c r="K193" s="237" t="s">
        <v>19</v>
      </c>
      <c r="L193" s="242"/>
      <c r="M193" s="243" t="s">
        <v>19</v>
      </c>
      <c r="N193" s="244" t="s">
        <v>42</v>
      </c>
      <c r="O193" s="84"/>
      <c r="P193" s="213">
        <f>O193*H193</f>
        <v>0</v>
      </c>
      <c r="Q193" s="213">
        <v>0.059999999999999998</v>
      </c>
      <c r="R193" s="213">
        <f>Q193*H193</f>
        <v>0.23999999999999999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191</v>
      </c>
      <c r="AT193" s="215" t="s">
        <v>188</v>
      </c>
      <c r="AU193" s="215" t="s">
        <v>81</v>
      </c>
      <c r="AY193" s="17" t="s">
        <v>118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79</v>
      </c>
      <c r="BK193" s="216">
        <f>ROUND(I193*H193,2)</f>
        <v>0</v>
      </c>
      <c r="BL193" s="17" t="s">
        <v>126</v>
      </c>
      <c r="BM193" s="215" t="s">
        <v>730</v>
      </c>
    </row>
    <row r="194" s="2" customFormat="1">
      <c r="A194" s="38"/>
      <c r="B194" s="39"/>
      <c r="C194" s="40"/>
      <c r="D194" s="217" t="s">
        <v>128</v>
      </c>
      <c r="E194" s="40"/>
      <c r="F194" s="218" t="s">
        <v>344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128</v>
      </c>
      <c r="AU194" s="17" t="s">
        <v>81</v>
      </c>
    </row>
    <row r="195" s="2" customFormat="1" ht="16.5" customHeight="1">
      <c r="A195" s="38"/>
      <c r="B195" s="39"/>
      <c r="C195" s="235" t="s">
        <v>325</v>
      </c>
      <c r="D195" s="235" t="s">
        <v>188</v>
      </c>
      <c r="E195" s="236" t="s">
        <v>347</v>
      </c>
      <c r="F195" s="237" t="s">
        <v>348</v>
      </c>
      <c r="G195" s="238" t="s">
        <v>301</v>
      </c>
      <c r="H195" s="239">
        <v>4</v>
      </c>
      <c r="I195" s="240"/>
      <c r="J195" s="241">
        <f>ROUND(I195*H195,2)</f>
        <v>0</v>
      </c>
      <c r="K195" s="237" t="s">
        <v>19</v>
      </c>
      <c r="L195" s="242"/>
      <c r="M195" s="243" t="s">
        <v>19</v>
      </c>
      <c r="N195" s="244" t="s">
        <v>42</v>
      </c>
      <c r="O195" s="84"/>
      <c r="P195" s="213">
        <f>O195*H195</f>
        <v>0</v>
      </c>
      <c r="Q195" s="213">
        <v>0.0040000000000000001</v>
      </c>
      <c r="R195" s="213">
        <f>Q195*H195</f>
        <v>0.016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191</v>
      </c>
      <c r="AT195" s="215" t="s">
        <v>188</v>
      </c>
      <c r="AU195" s="215" t="s">
        <v>81</v>
      </c>
      <c r="AY195" s="17" t="s">
        <v>118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79</v>
      </c>
      <c r="BK195" s="216">
        <f>ROUND(I195*H195,2)</f>
        <v>0</v>
      </c>
      <c r="BL195" s="17" t="s">
        <v>126</v>
      </c>
      <c r="BM195" s="215" t="s">
        <v>731</v>
      </c>
    </row>
    <row r="196" s="2" customFormat="1">
      <c r="A196" s="38"/>
      <c r="B196" s="39"/>
      <c r="C196" s="40"/>
      <c r="D196" s="217" t="s">
        <v>128</v>
      </c>
      <c r="E196" s="40"/>
      <c r="F196" s="218" t="s">
        <v>348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128</v>
      </c>
      <c r="AU196" s="17" t="s">
        <v>81</v>
      </c>
    </row>
    <row r="197" s="2" customFormat="1" ht="16.5" customHeight="1">
      <c r="A197" s="38"/>
      <c r="B197" s="39"/>
      <c r="C197" s="204" t="s">
        <v>329</v>
      </c>
      <c r="D197" s="204" t="s">
        <v>121</v>
      </c>
      <c r="E197" s="205" t="s">
        <v>351</v>
      </c>
      <c r="F197" s="206" t="s">
        <v>352</v>
      </c>
      <c r="G197" s="207" t="s">
        <v>353</v>
      </c>
      <c r="H197" s="208">
        <v>4</v>
      </c>
      <c r="I197" s="209"/>
      <c r="J197" s="210">
        <f>ROUND(I197*H197,2)</f>
        <v>0</v>
      </c>
      <c r="K197" s="206" t="s">
        <v>19</v>
      </c>
      <c r="L197" s="44"/>
      <c r="M197" s="211" t="s">
        <v>19</v>
      </c>
      <c r="N197" s="212" t="s">
        <v>42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126</v>
      </c>
      <c r="AT197" s="215" t="s">
        <v>121</v>
      </c>
      <c r="AU197" s="215" t="s">
        <v>81</v>
      </c>
      <c r="AY197" s="17" t="s">
        <v>118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79</v>
      </c>
      <c r="BK197" s="216">
        <f>ROUND(I197*H197,2)</f>
        <v>0</v>
      </c>
      <c r="BL197" s="17" t="s">
        <v>126</v>
      </c>
      <c r="BM197" s="215" t="s">
        <v>732</v>
      </c>
    </row>
    <row r="198" s="2" customFormat="1">
      <c r="A198" s="38"/>
      <c r="B198" s="39"/>
      <c r="C198" s="40"/>
      <c r="D198" s="217" t="s">
        <v>128</v>
      </c>
      <c r="E198" s="40"/>
      <c r="F198" s="218" t="s">
        <v>352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128</v>
      </c>
      <c r="AU198" s="17" t="s">
        <v>81</v>
      </c>
    </row>
    <row r="199" s="2" customFormat="1" ht="16.5" customHeight="1">
      <c r="A199" s="38"/>
      <c r="B199" s="39"/>
      <c r="C199" s="204" t="s">
        <v>333</v>
      </c>
      <c r="D199" s="204" t="s">
        <v>121</v>
      </c>
      <c r="E199" s="205" t="s">
        <v>356</v>
      </c>
      <c r="F199" s="206" t="s">
        <v>357</v>
      </c>
      <c r="G199" s="207" t="s">
        <v>358</v>
      </c>
      <c r="H199" s="208">
        <v>4</v>
      </c>
      <c r="I199" s="209"/>
      <c r="J199" s="210">
        <f>ROUND(I199*H199,2)</f>
        <v>0</v>
      </c>
      <c r="K199" s="206" t="s">
        <v>19</v>
      </c>
      <c r="L199" s="44"/>
      <c r="M199" s="211" t="s">
        <v>19</v>
      </c>
      <c r="N199" s="212" t="s">
        <v>42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126</v>
      </c>
      <c r="AT199" s="215" t="s">
        <v>121</v>
      </c>
      <c r="AU199" s="215" t="s">
        <v>81</v>
      </c>
      <c r="AY199" s="17" t="s">
        <v>118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79</v>
      </c>
      <c r="BK199" s="216">
        <f>ROUND(I199*H199,2)</f>
        <v>0</v>
      </c>
      <c r="BL199" s="17" t="s">
        <v>126</v>
      </c>
      <c r="BM199" s="215" t="s">
        <v>733</v>
      </c>
    </row>
    <row r="200" s="2" customFormat="1">
      <c r="A200" s="38"/>
      <c r="B200" s="39"/>
      <c r="C200" s="40"/>
      <c r="D200" s="217" t="s">
        <v>128</v>
      </c>
      <c r="E200" s="40"/>
      <c r="F200" s="218" t="s">
        <v>357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128</v>
      </c>
      <c r="AU200" s="17" t="s">
        <v>81</v>
      </c>
    </row>
    <row r="201" s="12" customFormat="1" ht="22.8" customHeight="1">
      <c r="A201" s="12"/>
      <c r="B201" s="188"/>
      <c r="C201" s="189"/>
      <c r="D201" s="190" t="s">
        <v>70</v>
      </c>
      <c r="E201" s="202" t="s">
        <v>249</v>
      </c>
      <c r="F201" s="202" t="s">
        <v>360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SUM(P202:P263)</f>
        <v>0</v>
      </c>
      <c r="Q201" s="196"/>
      <c r="R201" s="197">
        <f>SUM(R202:R263)</f>
        <v>125.54785349999999</v>
      </c>
      <c r="S201" s="196"/>
      <c r="T201" s="198">
        <f>SUM(T202:T263)</f>
        <v>904.30999999999995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9" t="s">
        <v>79</v>
      </c>
      <c r="AT201" s="200" t="s">
        <v>70</v>
      </c>
      <c r="AU201" s="200" t="s">
        <v>79</v>
      </c>
      <c r="AY201" s="199" t="s">
        <v>118</v>
      </c>
      <c r="BK201" s="201">
        <f>SUM(BK202:BK263)</f>
        <v>0</v>
      </c>
    </row>
    <row r="202" s="2" customFormat="1" ht="16.5" customHeight="1">
      <c r="A202" s="38"/>
      <c r="B202" s="39"/>
      <c r="C202" s="204" t="s">
        <v>452</v>
      </c>
      <c r="D202" s="204" t="s">
        <v>121</v>
      </c>
      <c r="E202" s="205" t="s">
        <v>368</v>
      </c>
      <c r="F202" s="206" t="s">
        <v>369</v>
      </c>
      <c r="G202" s="207" t="s">
        <v>153</v>
      </c>
      <c r="H202" s="208">
        <v>86.599999999999994</v>
      </c>
      <c r="I202" s="209"/>
      <c r="J202" s="210">
        <f>ROUND(I202*H202,2)</f>
        <v>0</v>
      </c>
      <c r="K202" s="206" t="s">
        <v>125</v>
      </c>
      <c r="L202" s="44"/>
      <c r="M202" s="211" t="s">
        <v>19</v>
      </c>
      <c r="N202" s="212" t="s">
        <v>42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0.26000000000000001</v>
      </c>
      <c r="T202" s="214">
        <f>S202*H202</f>
        <v>22.515999999999998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126</v>
      </c>
      <c r="AT202" s="215" t="s">
        <v>121</v>
      </c>
      <c r="AU202" s="215" t="s">
        <v>81</v>
      </c>
      <c r="AY202" s="17" t="s">
        <v>118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79</v>
      </c>
      <c r="BK202" s="216">
        <f>ROUND(I202*H202,2)</f>
        <v>0</v>
      </c>
      <c r="BL202" s="17" t="s">
        <v>126</v>
      </c>
      <c r="BM202" s="215" t="s">
        <v>734</v>
      </c>
    </row>
    <row r="203" s="2" customFormat="1">
      <c r="A203" s="38"/>
      <c r="B203" s="39"/>
      <c r="C203" s="40"/>
      <c r="D203" s="217" t="s">
        <v>128</v>
      </c>
      <c r="E203" s="40"/>
      <c r="F203" s="218" t="s">
        <v>371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128</v>
      </c>
      <c r="AU203" s="17" t="s">
        <v>81</v>
      </c>
    </row>
    <row r="204" s="2" customFormat="1">
      <c r="A204" s="38"/>
      <c r="B204" s="39"/>
      <c r="C204" s="40"/>
      <c r="D204" s="222" t="s">
        <v>130</v>
      </c>
      <c r="E204" s="40"/>
      <c r="F204" s="223" t="s">
        <v>372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130</v>
      </c>
      <c r="AU204" s="17" t="s">
        <v>81</v>
      </c>
    </row>
    <row r="205" s="2" customFormat="1" ht="21.75" customHeight="1">
      <c r="A205" s="38"/>
      <c r="B205" s="39"/>
      <c r="C205" s="204" t="s">
        <v>461</v>
      </c>
      <c r="D205" s="204" t="s">
        <v>121</v>
      </c>
      <c r="E205" s="205" t="s">
        <v>381</v>
      </c>
      <c r="F205" s="206" t="s">
        <v>382</v>
      </c>
      <c r="G205" s="207" t="s">
        <v>153</v>
      </c>
      <c r="H205" s="208">
        <v>125</v>
      </c>
      <c r="I205" s="209"/>
      <c r="J205" s="210">
        <f>ROUND(I205*H205,2)</f>
        <v>0</v>
      </c>
      <c r="K205" s="206" t="s">
        <v>125</v>
      </c>
      <c r="L205" s="44"/>
      <c r="M205" s="211" t="s">
        <v>19</v>
      </c>
      <c r="N205" s="212" t="s">
        <v>42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0.29499999999999998</v>
      </c>
      <c r="T205" s="214">
        <f>S205*H205</f>
        <v>36.875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126</v>
      </c>
      <c r="AT205" s="215" t="s">
        <v>121</v>
      </c>
      <c r="AU205" s="215" t="s">
        <v>81</v>
      </c>
      <c r="AY205" s="17" t="s">
        <v>118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79</v>
      </c>
      <c r="BK205" s="216">
        <f>ROUND(I205*H205,2)</f>
        <v>0</v>
      </c>
      <c r="BL205" s="17" t="s">
        <v>126</v>
      </c>
      <c r="BM205" s="215" t="s">
        <v>735</v>
      </c>
    </row>
    <row r="206" s="2" customFormat="1">
      <c r="A206" s="38"/>
      <c r="B206" s="39"/>
      <c r="C206" s="40"/>
      <c r="D206" s="217" t="s">
        <v>128</v>
      </c>
      <c r="E206" s="40"/>
      <c r="F206" s="218" t="s">
        <v>384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128</v>
      </c>
      <c r="AU206" s="17" t="s">
        <v>81</v>
      </c>
    </row>
    <row r="207" s="2" customFormat="1">
      <c r="A207" s="38"/>
      <c r="B207" s="39"/>
      <c r="C207" s="40"/>
      <c r="D207" s="222" t="s">
        <v>130</v>
      </c>
      <c r="E207" s="40"/>
      <c r="F207" s="223" t="s">
        <v>385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130</v>
      </c>
      <c r="AU207" s="17" t="s">
        <v>81</v>
      </c>
    </row>
    <row r="208" s="13" customFormat="1">
      <c r="A208" s="13"/>
      <c r="B208" s="224"/>
      <c r="C208" s="225"/>
      <c r="D208" s="217" t="s">
        <v>132</v>
      </c>
      <c r="E208" s="226" t="s">
        <v>19</v>
      </c>
      <c r="F208" s="227" t="s">
        <v>736</v>
      </c>
      <c r="G208" s="225"/>
      <c r="H208" s="228">
        <v>125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132</v>
      </c>
      <c r="AU208" s="234" t="s">
        <v>81</v>
      </c>
      <c r="AV208" s="13" t="s">
        <v>81</v>
      </c>
      <c r="AW208" s="13" t="s">
        <v>33</v>
      </c>
      <c r="AX208" s="13" t="s">
        <v>79</v>
      </c>
      <c r="AY208" s="234" t="s">
        <v>118</v>
      </c>
    </row>
    <row r="209" s="2" customFormat="1" ht="16.5" customHeight="1">
      <c r="A209" s="38"/>
      <c r="B209" s="39"/>
      <c r="C209" s="204" t="s">
        <v>479</v>
      </c>
      <c r="D209" s="204" t="s">
        <v>121</v>
      </c>
      <c r="E209" s="205" t="s">
        <v>737</v>
      </c>
      <c r="F209" s="206" t="s">
        <v>738</v>
      </c>
      <c r="G209" s="207" t="s">
        <v>153</v>
      </c>
      <c r="H209" s="208">
        <v>14.5</v>
      </c>
      <c r="I209" s="209"/>
      <c r="J209" s="210">
        <f>ROUND(I209*H209,2)</f>
        <v>0</v>
      </c>
      <c r="K209" s="206" t="s">
        <v>125</v>
      </c>
      <c r="L209" s="44"/>
      <c r="M209" s="211" t="s">
        <v>19</v>
      </c>
      <c r="N209" s="212" t="s">
        <v>42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0.63</v>
      </c>
      <c r="T209" s="214">
        <f>S209*H209</f>
        <v>9.1349999999999998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126</v>
      </c>
      <c r="AT209" s="215" t="s">
        <v>121</v>
      </c>
      <c r="AU209" s="215" t="s">
        <v>81</v>
      </c>
      <c r="AY209" s="17" t="s">
        <v>118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79</v>
      </c>
      <c r="BK209" s="216">
        <f>ROUND(I209*H209,2)</f>
        <v>0</v>
      </c>
      <c r="BL209" s="17" t="s">
        <v>126</v>
      </c>
      <c r="BM209" s="215" t="s">
        <v>739</v>
      </c>
    </row>
    <row r="210" s="2" customFormat="1">
      <c r="A210" s="38"/>
      <c r="B210" s="39"/>
      <c r="C210" s="40"/>
      <c r="D210" s="217" t="s">
        <v>128</v>
      </c>
      <c r="E210" s="40"/>
      <c r="F210" s="218" t="s">
        <v>740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128</v>
      </c>
      <c r="AU210" s="17" t="s">
        <v>81</v>
      </c>
    </row>
    <row r="211" s="2" customFormat="1">
      <c r="A211" s="38"/>
      <c r="B211" s="39"/>
      <c r="C211" s="40"/>
      <c r="D211" s="222" t="s">
        <v>130</v>
      </c>
      <c r="E211" s="40"/>
      <c r="F211" s="223" t="s">
        <v>741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130</v>
      </c>
      <c r="AU211" s="17" t="s">
        <v>81</v>
      </c>
    </row>
    <row r="212" s="2" customFormat="1" ht="16.5" customHeight="1">
      <c r="A212" s="38"/>
      <c r="B212" s="39"/>
      <c r="C212" s="204" t="s">
        <v>457</v>
      </c>
      <c r="D212" s="204" t="s">
        <v>121</v>
      </c>
      <c r="E212" s="205" t="s">
        <v>374</v>
      </c>
      <c r="F212" s="206" t="s">
        <v>375</v>
      </c>
      <c r="G212" s="207" t="s">
        <v>153</v>
      </c>
      <c r="H212" s="208">
        <v>86.599999999999994</v>
      </c>
      <c r="I212" s="209"/>
      <c r="J212" s="210">
        <f>ROUND(I212*H212,2)</f>
        <v>0</v>
      </c>
      <c r="K212" s="206" t="s">
        <v>125</v>
      </c>
      <c r="L212" s="44"/>
      <c r="M212" s="211" t="s">
        <v>19</v>
      </c>
      <c r="N212" s="212" t="s">
        <v>42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0.28999999999999998</v>
      </c>
      <c r="T212" s="214">
        <f>S212*H212</f>
        <v>25.113999999999997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126</v>
      </c>
      <c r="AT212" s="215" t="s">
        <v>121</v>
      </c>
      <c r="AU212" s="215" t="s">
        <v>81</v>
      </c>
      <c r="AY212" s="17" t="s">
        <v>118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79</v>
      </c>
      <c r="BK212" s="216">
        <f>ROUND(I212*H212,2)</f>
        <v>0</v>
      </c>
      <c r="BL212" s="17" t="s">
        <v>126</v>
      </c>
      <c r="BM212" s="215" t="s">
        <v>742</v>
      </c>
    </row>
    <row r="213" s="2" customFormat="1">
      <c r="A213" s="38"/>
      <c r="B213" s="39"/>
      <c r="C213" s="40"/>
      <c r="D213" s="217" t="s">
        <v>128</v>
      </c>
      <c r="E213" s="40"/>
      <c r="F213" s="218" t="s">
        <v>377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128</v>
      </c>
      <c r="AU213" s="17" t="s">
        <v>81</v>
      </c>
    </row>
    <row r="214" s="2" customFormat="1">
      <c r="A214" s="38"/>
      <c r="B214" s="39"/>
      <c r="C214" s="40"/>
      <c r="D214" s="222" t="s">
        <v>130</v>
      </c>
      <c r="E214" s="40"/>
      <c r="F214" s="223" t="s">
        <v>378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130</v>
      </c>
      <c r="AU214" s="17" t="s">
        <v>81</v>
      </c>
    </row>
    <row r="215" s="13" customFormat="1">
      <c r="A215" s="13"/>
      <c r="B215" s="224"/>
      <c r="C215" s="225"/>
      <c r="D215" s="217" t="s">
        <v>132</v>
      </c>
      <c r="E215" s="226" t="s">
        <v>19</v>
      </c>
      <c r="F215" s="227" t="s">
        <v>743</v>
      </c>
      <c r="G215" s="225"/>
      <c r="H215" s="228">
        <v>86.599999999999994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132</v>
      </c>
      <c r="AU215" s="234" t="s">
        <v>81</v>
      </c>
      <c r="AV215" s="13" t="s">
        <v>81</v>
      </c>
      <c r="AW215" s="13" t="s">
        <v>33</v>
      </c>
      <c r="AX215" s="13" t="s">
        <v>79</v>
      </c>
      <c r="AY215" s="234" t="s">
        <v>118</v>
      </c>
    </row>
    <row r="216" s="2" customFormat="1" ht="16.5" customHeight="1">
      <c r="A216" s="38"/>
      <c r="B216" s="39"/>
      <c r="C216" s="204" t="s">
        <v>465</v>
      </c>
      <c r="D216" s="204" t="s">
        <v>121</v>
      </c>
      <c r="E216" s="205" t="s">
        <v>394</v>
      </c>
      <c r="F216" s="206" t="s">
        <v>395</v>
      </c>
      <c r="G216" s="207" t="s">
        <v>153</v>
      </c>
      <c r="H216" s="208">
        <v>814.5</v>
      </c>
      <c r="I216" s="209"/>
      <c r="J216" s="210">
        <f>ROUND(I216*H216,2)</f>
        <v>0</v>
      </c>
      <c r="K216" s="206" t="s">
        <v>125</v>
      </c>
      <c r="L216" s="44"/>
      <c r="M216" s="211" t="s">
        <v>19</v>
      </c>
      <c r="N216" s="212" t="s">
        <v>42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0.57999999999999996</v>
      </c>
      <c r="T216" s="214">
        <f>S216*H216</f>
        <v>472.40999999999997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126</v>
      </c>
      <c r="AT216" s="215" t="s">
        <v>121</v>
      </c>
      <c r="AU216" s="215" t="s">
        <v>81</v>
      </c>
      <c r="AY216" s="17" t="s">
        <v>118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79</v>
      </c>
      <c r="BK216" s="216">
        <f>ROUND(I216*H216,2)</f>
        <v>0</v>
      </c>
      <c r="BL216" s="17" t="s">
        <v>126</v>
      </c>
      <c r="BM216" s="215" t="s">
        <v>744</v>
      </c>
    </row>
    <row r="217" s="2" customFormat="1">
      <c r="A217" s="38"/>
      <c r="B217" s="39"/>
      <c r="C217" s="40"/>
      <c r="D217" s="217" t="s">
        <v>128</v>
      </c>
      <c r="E217" s="40"/>
      <c r="F217" s="218" t="s">
        <v>397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128</v>
      </c>
      <c r="AU217" s="17" t="s">
        <v>81</v>
      </c>
    </row>
    <row r="218" s="2" customFormat="1">
      <c r="A218" s="38"/>
      <c r="B218" s="39"/>
      <c r="C218" s="40"/>
      <c r="D218" s="222" t="s">
        <v>130</v>
      </c>
      <c r="E218" s="40"/>
      <c r="F218" s="223" t="s">
        <v>398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130</v>
      </c>
      <c r="AU218" s="17" t="s">
        <v>81</v>
      </c>
    </row>
    <row r="219" s="13" customFormat="1">
      <c r="A219" s="13"/>
      <c r="B219" s="224"/>
      <c r="C219" s="225"/>
      <c r="D219" s="217" t="s">
        <v>132</v>
      </c>
      <c r="E219" s="226" t="s">
        <v>19</v>
      </c>
      <c r="F219" s="227" t="s">
        <v>745</v>
      </c>
      <c r="G219" s="225"/>
      <c r="H219" s="228">
        <v>814.5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132</v>
      </c>
      <c r="AU219" s="234" t="s">
        <v>81</v>
      </c>
      <c r="AV219" s="13" t="s">
        <v>81</v>
      </c>
      <c r="AW219" s="13" t="s">
        <v>33</v>
      </c>
      <c r="AX219" s="13" t="s">
        <v>79</v>
      </c>
      <c r="AY219" s="234" t="s">
        <v>118</v>
      </c>
    </row>
    <row r="220" s="2" customFormat="1" ht="16.5" customHeight="1">
      <c r="A220" s="38"/>
      <c r="B220" s="39"/>
      <c r="C220" s="204" t="s">
        <v>469</v>
      </c>
      <c r="D220" s="204" t="s">
        <v>121</v>
      </c>
      <c r="E220" s="205" t="s">
        <v>401</v>
      </c>
      <c r="F220" s="206" t="s">
        <v>402</v>
      </c>
      <c r="G220" s="207" t="s">
        <v>153</v>
      </c>
      <c r="H220" s="208">
        <v>675</v>
      </c>
      <c r="I220" s="209"/>
      <c r="J220" s="210">
        <f>ROUND(I220*H220,2)</f>
        <v>0</v>
      </c>
      <c r="K220" s="206" t="s">
        <v>125</v>
      </c>
      <c r="L220" s="44"/>
      <c r="M220" s="211" t="s">
        <v>19</v>
      </c>
      <c r="N220" s="212" t="s">
        <v>42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0.45000000000000001</v>
      </c>
      <c r="T220" s="214">
        <f>S220*H220</f>
        <v>303.75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126</v>
      </c>
      <c r="AT220" s="215" t="s">
        <v>121</v>
      </c>
      <c r="AU220" s="215" t="s">
        <v>81</v>
      </c>
      <c r="AY220" s="17" t="s">
        <v>118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79</v>
      </c>
      <c r="BK220" s="216">
        <f>ROUND(I220*H220,2)</f>
        <v>0</v>
      </c>
      <c r="BL220" s="17" t="s">
        <v>126</v>
      </c>
      <c r="BM220" s="215" t="s">
        <v>746</v>
      </c>
    </row>
    <row r="221" s="2" customFormat="1">
      <c r="A221" s="38"/>
      <c r="B221" s="39"/>
      <c r="C221" s="40"/>
      <c r="D221" s="217" t="s">
        <v>128</v>
      </c>
      <c r="E221" s="40"/>
      <c r="F221" s="218" t="s">
        <v>404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128</v>
      </c>
      <c r="AU221" s="17" t="s">
        <v>81</v>
      </c>
    </row>
    <row r="222" s="2" customFormat="1">
      <c r="A222" s="38"/>
      <c r="B222" s="39"/>
      <c r="C222" s="40"/>
      <c r="D222" s="222" t="s">
        <v>130</v>
      </c>
      <c r="E222" s="40"/>
      <c r="F222" s="223" t="s">
        <v>405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130</v>
      </c>
      <c r="AU222" s="17" t="s">
        <v>81</v>
      </c>
    </row>
    <row r="223" s="13" customFormat="1">
      <c r="A223" s="13"/>
      <c r="B223" s="224"/>
      <c r="C223" s="225"/>
      <c r="D223" s="217" t="s">
        <v>132</v>
      </c>
      <c r="E223" s="226" t="s">
        <v>19</v>
      </c>
      <c r="F223" s="227" t="s">
        <v>700</v>
      </c>
      <c r="G223" s="225"/>
      <c r="H223" s="228">
        <v>675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132</v>
      </c>
      <c r="AU223" s="234" t="s">
        <v>81</v>
      </c>
      <c r="AV223" s="13" t="s">
        <v>81</v>
      </c>
      <c r="AW223" s="13" t="s">
        <v>33</v>
      </c>
      <c r="AX223" s="13" t="s">
        <v>79</v>
      </c>
      <c r="AY223" s="234" t="s">
        <v>118</v>
      </c>
    </row>
    <row r="224" s="2" customFormat="1" ht="16.5" customHeight="1">
      <c r="A224" s="38"/>
      <c r="B224" s="39"/>
      <c r="C224" s="204" t="s">
        <v>473</v>
      </c>
      <c r="D224" s="204" t="s">
        <v>121</v>
      </c>
      <c r="E224" s="205" t="s">
        <v>408</v>
      </c>
      <c r="F224" s="206" t="s">
        <v>409</v>
      </c>
      <c r="G224" s="207" t="s">
        <v>294</v>
      </c>
      <c r="H224" s="208">
        <v>119</v>
      </c>
      <c r="I224" s="209"/>
      <c r="J224" s="210">
        <f>ROUND(I224*H224,2)</f>
        <v>0</v>
      </c>
      <c r="K224" s="206" t="s">
        <v>125</v>
      </c>
      <c r="L224" s="44"/>
      <c r="M224" s="211" t="s">
        <v>19</v>
      </c>
      <c r="N224" s="212" t="s">
        <v>42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0.28999999999999998</v>
      </c>
      <c r="T224" s="214">
        <f>S224*H224</f>
        <v>34.509999999999998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126</v>
      </c>
      <c r="AT224" s="215" t="s">
        <v>121</v>
      </c>
      <c r="AU224" s="215" t="s">
        <v>81</v>
      </c>
      <c r="AY224" s="17" t="s">
        <v>118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79</v>
      </c>
      <c r="BK224" s="216">
        <f>ROUND(I224*H224,2)</f>
        <v>0</v>
      </c>
      <c r="BL224" s="17" t="s">
        <v>126</v>
      </c>
      <c r="BM224" s="215" t="s">
        <v>747</v>
      </c>
    </row>
    <row r="225" s="2" customFormat="1">
      <c r="A225" s="38"/>
      <c r="B225" s="39"/>
      <c r="C225" s="40"/>
      <c r="D225" s="217" t="s">
        <v>128</v>
      </c>
      <c r="E225" s="40"/>
      <c r="F225" s="218" t="s">
        <v>411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128</v>
      </c>
      <c r="AU225" s="17" t="s">
        <v>81</v>
      </c>
    </row>
    <row r="226" s="2" customFormat="1">
      <c r="A226" s="38"/>
      <c r="B226" s="39"/>
      <c r="C226" s="40"/>
      <c r="D226" s="222" t="s">
        <v>130</v>
      </c>
      <c r="E226" s="40"/>
      <c r="F226" s="223" t="s">
        <v>412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130</v>
      </c>
      <c r="AU226" s="17" t="s">
        <v>81</v>
      </c>
    </row>
    <row r="227" s="13" customFormat="1">
      <c r="A227" s="13"/>
      <c r="B227" s="224"/>
      <c r="C227" s="225"/>
      <c r="D227" s="217" t="s">
        <v>132</v>
      </c>
      <c r="E227" s="226" t="s">
        <v>19</v>
      </c>
      <c r="F227" s="227" t="s">
        <v>748</v>
      </c>
      <c r="G227" s="225"/>
      <c r="H227" s="228">
        <v>119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132</v>
      </c>
      <c r="AU227" s="234" t="s">
        <v>81</v>
      </c>
      <c r="AV227" s="13" t="s">
        <v>81</v>
      </c>
      <c r="AW227" s="13" t="s">
        <v>33</v>
      </c>
      <c r="AX227" s="13" t="s">
        <v>79</v>
      </c>
      <c r="AY227" s="234" t="s">
        <v>118</v>
      </c>
    </row>
    <row r="228" s="2" customFormat="1" ht="16.5" customHeight="1">
      <c r="A228" s="38"/>
      <c r="B228" s="39"/>
      <c r="C228" s="204" t="s">
        <v>337</v>
      </c>
      <c r="D228" s="204" t="s">
        <v>121</v>
      </c>
      <c r="E228" s="205" t="s">
        <v>413</v>
      </c>
      <c r="F228" s="206" t="s">
        <v>414</v>
      </c>
      <c r="G228" s="207" t="s">
        <v>153</v>
      </c>
      <c r="H228" s="208">
        <v>250.34999999999999</v>
      </c>
      <c r="I228" s="209"/>
      <c r="J228" s="210">
        <f>ROUND(I228*H228,2)</f>
        <v>0</v>
      </c>
      <c r="K228" s="206" t="s">
        <v>125</v>
      </c>
      <c r="L228" s="44"/>
      <c r="M228" s="211" t="s">
        <v>19</v>
      </c>
      <c r="N228" s="212" t="s">
        <v>42</v>
      </c>
      <c r="O228" s="84"/>
      <c r="P228" s="213">
        <f>O228*H228</f>
        <v>0</v>
      </c>
      <c r="Q228" s="213">
        <v>0.00017000000000000001</v>
      </c>
      <c r="R228" s="213">
        <f>Q228*H228</f>
        <v>0.0425595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126</v>
      </c>
      <c r="AT228" s="215" t="s">
        <v>121</v>
      </c>
      <c r="AU228" s="215" t="s">
        <v>81</v>
      </c>
      <c r="AY228" s="17" t="s">
        <v>118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79</v>
      </c>
      <c r="BK228" s="216">
        <f>ROUND(I228*H228,2)</f>
        <v>0</v>
      </c>
      <c r="BL228" s="17" t="s">
        <v>126</v>
      </c>
      <c r="BM228" s="215" t="s">
        <v>749</v>
      </c>
    </row>
    <row r="229" s="2" customFormat="1">
      <c r="A229" s="38"/>
      <c r="B229" s="39"/>
      <c r="C229" s="40"/>
      <c r="D229" s="217" t="s">
        <v>128</v>
      </c>
      <c r="E229" s="40"/>
      <c r="F229" s="218" t="s">
        <v>416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128</v>
      </c>
      <c r="AU229" s="17" t="s">
        <v>81</v>
      </c>
    </row>
    <row r="230" s="2" customFormat="1">
      <c r="A230" s="38"/>
      <c r="B230" s="39"/>
      <c r="C230" s="40"/>
      <c r="D230" s="222" t="s">
        <v>130</v>
      </c>
      <c r="E230" s="40"/>
      <c r="F230" s="223" t="s">
        <v>417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130</v>
      </c>
      <c r="AU230" s="17" t="s">
        <v>81</v>
      </c>
    </row>
    <row r="231" s="13" customFormat="1">
      <c r="A231" s="13"/>
      <c r="B231" s="224"/>
      <c r="C231" s="225"/>
      <c r="D231" s="217" t="s">
        <v>132</v>
      </c>
      <c r="E231" s="226" t="s">
        <v>19</v>
      </c>
      <c r="F231" s="227" t="s">
        <v>750</v>
      </c>
      <c r="G231" s="225"/>
      <c r="H231" s="228">
        <v>250.34999999999999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132</v>
      </c>
      <c r="AU231" s="234" t="s">
        <v>81</v>
      </c>
      <c r="AV231" s="13" t="s">
        <v>81</v>
      </c>
      <c r="AW231" s="13" t="s">
        <v>33</v>
      </c>
      <c r="AX231" s="13" t="s">
        <v>79</v>
      </c>
      <c r="AY231" s="234" t="s">
        <v>118</v>
      </c>
    </row>
    <row r="232" s="2" customFormat="1" ht="16.5" customHeight="1">
      <c r="A232" s="38"/>
      <c r="B232" s="39"/>
      <c r="C232" s="235" t="s">
        <v>342</v>
      </c>
      <c r="D232" s="235" t="s">
        <v>188</v>
      </c>
      <c r="E232" s="236" t="s">
        <v>420</v>
      </c>
      <c r="F232" s="237" t="s">
        <v>421</v>
      </c>
      <c r="G232" s="238" t="s">
        <v>153</v>
      </c>
      <c r="H232" s="239">
        <v>263.44999999999999</v>
      </c>
      <c r="I232" s="240"/>
      <c r="J232" s="241">
        <f>ROUND(I232*H232,2)</f>
        <v>0</v>
      </c>
      <c r="K232" s="237" t="s">
        <v>125</v>
      </c>
      <c r="L232" s="242"/>
      <c r="M232" s="243" t="s">
        <v>19</v>
      </c>
      <c r="N232" s="244" t="s">
        <v>42</v>
      </c>
      <c r="O232" s="84"/>
      <c r="P232" s="213">
        <f>O232*H232</f>
        <v>0</v>
      </c>
      <c r="Q232" s="213">
        <v>0.00020000000000000001</v>
      </c>
      <c r="R232" s="213">
        <f>Q232*H232</f>
        <v>0.052690000000000001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191</v>
      </c>
      <c r="AT232" s="215" t="s">
        <v>188</v>
      </c>
      <c r="AU232" s="215" t="s">
        <v>81</v>
      </c>
      <c r="AY232" s="17" t="s">
        <v>118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79</v>
      </c>
      <c r="BK232" s="216">
        <f>ROUND(I232*H232,2)</f>
        <v>0</v>
      </c>
      <c r="BL232" s="17" t="s">
        <v>126</v>
      </c>
      <c r="BM232" s="215" t="s">
        <v>751</v>
      </c>
    </row>
    <row r="233" s="2" customFormat="1">
      <c r="A233" s="38"/>
      <c r="B233" s="39"/>
      <c r="C233" s="40"/>
      <c r="D233" s="217" t="s">
        <v>128</v>
      </c>
      <c r="E233" s="40"/>
      <c r="F233" s="218" t="s">
        <v>421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128</v>
      </c>
      <c r="AU233" s="17" t="s">
        <v>81</v>
      </c>
    </row>
    <row r="234" s="13" customFormat="1">
      <c r="A234" s="13"/>
      <c r="B234" s="224"/>
      <c r="C234" s="225"/>
      <c r="D234" s="217" t="s">
        <v>132</v>
      </c>
      <c r="E234" s="226" t="s">
        <v>19</v>
      </c>
      <c r="F234" s="227" t="s">
        <v>752</v>
      </c>
      <c r="G234" s="225"/>
      <c r="H234" s="228">
        <v>263.44999999999999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132</v>
      </c>
      <c r="AU234" s="234" t="s">
        <v>81</v>
      </c>
      <c r="AV234" s="13" t="s">
        <v>81</v>
      </c>
      <c r="AW234" s="13" t="s">
        <v>33</v>
      </c>
      <c r="AX234" s="13" t="s">
        <v>79</v>
      </c>
      <c r="AY234" s="234" t="s">
        <v>118</v>
      </c>
    </row>
    <row r="235" s="2" customFormat="1" ht="24.15" customHeight="1">
      <c r="A235" s="38"/>
      <c r="B235" s="39"/>
      <c r="C235" s="204" t="s">
        <v>346</v>
      </c>
      <c r="D235" s="204" t="s">
        <v>121</v>
      </c>
      <c r="E235" s="205" t="s">
        <v>425</v>
      </c>
      <c r="F235" s="206" t="s">
        <v>426</v>
      </c>
      <c r="G235" s="207" t="s">
        <v>294</v>
      </c>
      <c r="H235" s="208">
        <v>281.39999999999998</v>
      </c>
      <c r="I235" s="209"/>
      <c r="J235" s="210">
        <f>ROUND(I235*H235,2)</f>
        <v>0</v>
      </c>
      <c r="K235" s="206" t="s">
        <v>125</v>
      </c>
      <c r="L235" s="44"/>
      <c r="M235" s="211" t="s">
        <v>19</v>
      </c>
      <c r="N235" s="212" t="s">
        <v>42</v>
      </c>
      <c r="O235" s="84"/>
      <c r="P235" s="213">
        <f>O235*H235</f>
        <v>0</v>
      </c>
      <c r="Q235" s="213">
        <v>0.27411000000000002</v>
      </c>
      <c r="R235" s="213">
        <f>Q235*H235</f>
        <v>77.134553999999994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126</v>
      </c>
      <c r="AT235" s="215" t="s">
        <v>121</v>
      </c>
      <c r="AU235" s="215" t="s">
        <v>81</v>
      </c>
      <c r="AY235" s="17" t="s">
        <v>118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79</v>
      </c>
      <c r="BK235" s="216">
        <f>ROUND(I235*H235,2)</f>
        <v>0</v>
      </c>
      <c r="BL235" s="17" t="s">
        <v>126</v>
      </c>
      <c r="BM235" s="215" t="s">
        <v>753</v>
      </c>
    </row>
    <row r="236" s="2" customFormat="1">
      <c r="A236" s="38"/>
      <c r="B236" s="39"/>
      <c r="C236" s="40"/>
      <c r="D236" s="217" t="s">
        <v>128</v>
      </c>
      <c r="E236" s="40"/>
      <c r="F236" s="218" t="s">
        <v>428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128</v>
      </c>
      <c r="AU236" s="17" t="s">
        <v>81</v>
      </c>
    </row>
    <row r="237" s="2" customFormat="1">
      <c r="A237" s="38"/>
      <c r="B237" s="39"/>
      <c r="C237" s="40"/>
      <c r="D237" s="222" t="s">
        <v>130</v>
      </c>
      <c r="E237" s="40"/>
      <c r="F237" s="223" t="s">
        <v>429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130</v>
      </c>
      <c r="AU237" s="17" t="s">
        <v>81</v>
      </c>
    </row>
    <row r="238" s="13" customFormat="1">
      <c r="A238" s="13"/>
      <c r="B238" s="224"/>
      <c r="C238" s="225"/>
      <c r="D238" s="217" t="s">
        <v>132</v>
      </c>
      <c r="E238" s="226" t="s">
        <v>19</v>
      </c>
      <c r="F238" s="227" t="s">
        <v>754</v>
      </c>
      <c r="G238" s="225"/>
      <c r="H238" s="228">
        <v>281.39999999999998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132</v>
      </c>
      <c r="AU238" s="234" t="s">
        <v>81</v>
      </c>
      <c r="AV238" s="13" t="s">
        <v>81</v>
      </c>
      <c r="AW238" s="13" t="s">
        <v>33</v>
      </c>
      <c r="AX238" s="13" t="s">
        <v>79</v>
      </c>
      <c r="AY238" s="234" t="s">
        <v>118</v>
      </c>
    </row>
    <row r="239" s="2" customFormat="1" ht="16.5" customHeight="1">
      <c r="A239" s="38"/>
      <c r="B239" s="39"/>
      <c r="C239" s="204" t="s">
        <v>187</v>
      </c>
      <c r="D239" s="204" t="s">
        <v>121</v>
      </c>
      <c r="E239" s="205" t="s">
        <v>432</v>
      </c>
      <c r="F239" s="206" t="s">
        <v>433</v>
      </c>
      <c r="G239" s="207" t="s">
        <v>301</v>
      </c>
      <c r="H239" s="208">
        <v>5</v>
      </c>
      <c r="I239" s="209"/>
      <c r="J239" s="210">
        <f>ROUND(I239*H239,2)</f>
        <v>0</v>
      </c>
      <c r="K239" s="206" t="s">
        <v>434</v>
      </c>
      <c r="L239" s="44"/>
      <c r="M239" s="211" t="s">
        <v>19</v>
      </c>
      <c r="N239" s="212" t="s">
        <v>42</v>
      </c>
      <c r="O239" s="84"/>
      <c r="P239" s="213">
        <f>O239*H239</f>
        <v>0</v>
      </c>
      <c r="Q239" s="213">
        <v>0.42080000000000001</v>
      </c>
      <c r="R239" s="213">
        <f>Q239*H239</f>
        <v>2.1040000000000001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126</v>
      </c>
      <c r="AT239" s="215" t="s">
        <v>121</v>
      </c>
      <c r="AU239" s="215" t="s">
        <v>81</v>
      </c>
      <c r="AY239" s="17" t="s">
        <v>118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79</v>
      </c>
      <c r="BK239" s="216">
        <f>ROUND(I239*H239,2)</f>
        <v>0</v>
      </c>
      <c r="BL239" s="17" t="s">
        <v>126</v>
      </c>
      <c r="BM239" s="215" t="s">
        <v>755</v>
      </c>
    </row>
    <row r="240" s="2" customFormat="1">
      <c r="A240" s="38"/>
      <c r="B240" s="39"/>
      <c r="C240" s="40"/>
      <c r="D240" s="217" t="s">
        <v>128</v>
      </c>
      <c r="E240" s="40"/>
      <c r="F240" s="218" t="s">
        <v>433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128</v>
      </c>
      <c r="AU240" s="17" t="s">
        <v>81</v>
      </c>
    </row>
    <row r="241" s="2" customFormat="1">
      <c r="A241" s="38"/>
      <c r="B241" s="39"/>
      <c r="C241" s="40"/>
      <c r="D241" s="222" t="s">
        <v>130</v>
      </c>
      <c r="E241" s="40"/>
      <c r="F241" s="223" t="s">
        <v>436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130</v>
      </c>
      <c r="AU241" s="17" t="s">
        <v>81</v>
      </c>
    </row>
    <row r="242" s="2" customFormat="1" ht="21.75" customHeight="1">
      <c r="A242" s="38"/>
      <c r="B242" s="39"/>
      <c r="C242" s="204" t="s">
        <v>195</v>
      </c>
      <c r="D242" s="204" t="s">
        <v>121</v>
      </c>
      <c r="E242" s="205" t="s">
        <v>438</v>
      </c>
      <c r="F242" s="206" t="s">
        <v>439</v>
      </c>
      <c r="G242" s="207" t="s">
        <v>301</v>
      </c>
      <c r="H242" s="208">
        <v>15</v>
      </c>
      <c r="I242" s="209"/>
      <c r="J242" s="210">
        <f>ROUND(I242*H242,2)</f>
        <v>0</v>
      </c>
      <c r="K242" s="206" t="s">
        <v>434</v>
      </c>
      <c r="L242" s="44"/>
      <c r="M242" s="211" t="s">
        <v>19</v>
      </c>
      <c r="N242" s="212" t="s">
        <v>42</v>
      </c>
      <c r="O242" s="84"/>
      <c r="P242" s="213">
        <f>O242*H242</f>
        <v>0</v>
      </c>
      <c r="Q242" s="213">
        <v>0.31108000000000002</v>
      </c>
      <c r="R242" s="213">
        <f>Q242*H242</f>
        <v>4.6661999999999999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126</v>
      </c>
      <c r="AT242" s="215" t="s">
        <v>121</v>
      </c>
      <c r="AU242" s="215" t="s">
        <v>81</v>
      </c>
      <c r="AY242" s="17" t="s">
        <v>118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79</v>
      </c>
      <c r="BK242" s="216">
        <f>ROUND(I242*H242,2)</f>
        <v>0</v>
      </c>
      <c r="BL242" s="17" t="s">
        <v>126</v>
      </c>
      <c r="BM242" s="215" t="s">
        <v>756</v>
      </c>
    </row>
    <row r="243" s="2" customFormat="1">
      <c r="A243" s="38"/>
      <c r="B243" s="39"/>
      <c r="C243" s="40"/>
      <c r="D243" s="217" t="s">
        <v>128</v>
      </c>
      <c r="E243" s="40"/>
      <c r="F243" s="218" t="s">
        <v>441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128</v>
      </c>
      <c r="AU243" s="17" t="s">
        <v>81</v>
      </c>
    </row>
    <row r="244" s="2" customFormat="1">
      <c r="A244" s="38"/>
      <c r="B244" s="39"/>
      <c r="C244" s="40"/>
      <c r="D244" s="222" t="s">
        <v>130</v>
      </c>
      <c r="E244" s="40"/>
      <c r="F244" s="223" t="s">
        <v>442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130</v>
      </c>
      <c r="AU244" s="17" t="s">
        <v>81</v>
      </c>
    </row>
    <row r="245" s="2" customFormat="1" ht="16.5" customHeight="1">
      <c r="A245" s="38"/>
      <c r="B245" s="39"/>
      <c r="C245" s="204" t="s">
        <v>274</v>
      </c>
      <c r="D245" s="204" t="s">
        <v>121</v>
      </c>
      <c r="E245" s="205" t="s">
        <v>444</v>
      </c>
      <c r="F245" s="206" t="s">
        <v>445</v>
      </c>
      <c r="G245" s="207" t="s">
        <v>301</v>
      </c>
      <c r="H245" s="208">
        <v>11</v>
      </c>
      <c r="I245" s="209"/>
      <c r="J245" s="210">
        <f>ROUND(I245*H245,2)</f>
        <v>0</v>
      </c>
      <c r="K245" s="206" t="s">
        <v>19</v>
      </c>
      <c r="L245" s="44"/>
      <c r="M245" s="211" t="s">
        <v>19</v>
      </c>
      <c r="N245" s="212" t="s">
        <v>42</v>
      </c>
      <c r="O245" s="84"/>
      <c r="P245" s="213">
        <f>O245*H245</f>
        <v>0</v>
      </c>
      <c r="Q245" s="213">
        <v>0.00069999999999999999</v>
      </c>
      <c r="R245" s="213">
        <f>Q245*H245</f>
        <v>0.0077000000000000002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126</v>
      </c>
      <c r="AT245" s="215" t="s">
        <v>121</v>
      </c>
      <c r="AU245" s="215" t="s">
        <v>81</v>
      </c>
      <c r="AY245" s="17" t="s">
        <v>118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79</v>
      </c>
      <c r="BK245" s="216">
        <f>ROUND(I245*H245,2)</f>
        <v>0</v>
      </c>
      <c r="BL245" s="17" t="s">
        <v>126</v>
      </c>
      <c r="BM245" s="215" t="s">
        <v>757</v>
      </c>
    </row>
    <row r="246" s="2" customFormat="1">
      <c r="A246" s="38"/>
      <c r="B246" s="39"/>
      <c r="C246" s="40"/>
      <c r="D246" s="217" t="s">
        <v>128</v>
      </c>
      <c r="E246" s="40"/>
      <c r="F246" s="218" t="s">
        <v>447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128</v>
      </c>
      <c r="AU246" s="17" t="s">
        <v>81</v>
      </c>
    </row>
    <row r="247" s="2" customFormat="1" ht="16.5" customHeight="1">
      <c r="A247" s="38"/>
      <c r="B247" s="39"/>
      <c r="C247" s="235" t="s">
        <v>355</v>
      </c>
      <c r="D247" s="235" t="s">
        <v>188</v>
      </c>
      <c r="E247" s="236" t="s">
        <v>449</v>
      </c>
      <c r="F247" s="237" t="s">
        <v>450</v>
      </c>
      <c r="G247" s="238" t="s">
        <v>301</v>
      </c>
      <c r="H247" s="239">
        <v>11</v>
      </c>
      <c r="I247" s="240"/>
      <c r="J247" s="241">
        <f>ROUND(I247*H247,2)</f>
        <v>0</v>
      </c>
      <c r="K247" s="237" t="s">
        <v>19</v>
      </c>
      <c r="L247" s="242"/>
      <c r="M247" s="243" t="s">
        <v>19</v>
      </c>
      <c r="N247" s="244" t="s">
        <v>42</v>
      </c>
      <c r="O247" s="84"/>
      <c r="P247" s="213">
        <f>O247*H247</f>
        <v>0</v>
      </c>
      <c r="Q247" s="213">
        <v>0.0040000000000000001</v>
      </c>
      <c r="R247" s="213">
        <f>Q247*H247</f>
        <v>0.043999999999999997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191</v>
      </c>
      <c r="AT247" s="215" t="s">
        <v>188</v>
      </c>
      <c r="AU247" s="215" t="s">
        <v>81</v>
      </c>
      <c r="AY247" s="17" t="s">
        <v>118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79</v>
      </c>
      <c r="BK247" s="216">
        <f>ROUND(I247*H247,2)</f>
        <v>0</v>
      </c>
      <c r="BL247" s="17" t="s">
        <v>126</v>
      </c>
      <c r="BM247" s="215" t="s">
        <v>758</v>
      </c>
    </row>
    <row r="248" s="2" customFormat="1">
      <c r="A248" s="38"/>
      <c r="B248" s="39"/>
      <c r="C248" s="40"/>
      <c r="D248" s="217" t="s">
        <v>128</v>
      </c>
      <c r="E248" s="40"/>
      <c r="F248" s="218" t="s">
        <v>450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128</v>
      </c>
      <c r="AU248" s="17" t="s">
        <v>81</v>
      </c>
    </row>
    <row r="249" s="2" customFormat="1" ht="16.5" customHeight="1">
      <c r="A249" s="38"/>
      <c r="B249" s="39"/>
      <c r="C249" s="204" t="s">
        <v>517</v>
      </c>
      <c r="D249" s="204" t="s">
        <v>121</v>
      </c>
      <c r="E249" s="205" t="s">
        <v>453</v>
      </c>
      <c r="F249" s="206" t="s">
        <v>454</v>
      </c>
      <c r="G249" s="207" t="s">
        <v>301</v>
      </c>
      <c r="H249" s="208">
        <v>5</v>
      </c>
      <c r="I249" s="209"/>
      <c r="J249" s="210">
        <f>ROUND(I249*H249,2)</f>
        <v>0</v>
      </c>
      <c r="K249" s="206" t="s">
        <v>19</v>
      </c>
      <c r="L249" s="44"/>
      <c r="M249" s="211" t="s">
        <v>19</v>
      </c>
      <c r="N249" s="212" t="s">
        <v>42</v>
      </c>
      <c r="O249" s="84"/>
      <c r="P249" s="213">
        <f>O249*H249</f>
        <v>0</v>
      </c>
      <c r="Q249" s="213">
        <v>0.11241</v>
      </c>
      <c r="R249" s="213">
        <f>Q249*H249</f>
        <v>0.56204999999999994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126</v>
      </c>
      <c r="AT249" s="215" t="s">
        <v>121</v>
      </c>
      <c r="AU249" s="215" t="s">
        <v>81</v>
      </c>
      <c r="AY249" s="17" t="s">
        <v>118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79</v>
      </c>
      <c r="BK249" s="216">
        <f>ROUND(I249*H249,2)</f>
        <v>0</v>
      </c>
      <c r="BL249" s="17" t="s">
        <v>126</v>
      </c>
      <c r="BM249" s="215" t="s">
        <v>759</v>
      </c>
    </row>
    <row r="250" s="2" customFormat="1">
      <c r="A250" s="38"/>
      <c r="B250" s="39"/>
      <c r="C250" s="40"/>
      <c r="D250" s="217" t="s">
        <v>128</v>
      </c>
      <c r="E250" s="40"/>
      <c r="F250" s="218" t="s">
        <v>456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128</v>
      </c>
      <c r="AU250" s="17" t="s">
        <v>81</v>
      </c>
    </row>
    <row r="251" s="2" customFormat="1" ht="16.5" customHeight="1">
      <c r="A251" s="38"/>
      <c r="B251" s="39"/>
      <c r="C251" s="235" t="s">
        <v>485</v>
      </c>
      <c r="D251" s="235" t="s">
        <v>188</v>
      </c>
      <c r="E251" s="236" t="s">
        <v>458</v>
      </c>
      <c r="F251" s="237" t="s">
        <v>459</v>
      </c>
      <c r="G251" s="238" t="s">
        <v>301</v>
      </c>
      <c r="H251" s="239">
        <v>5</v>
      </c>
      <c r="I251" s="240"/>
      <c r="J251" s="241">
        <f>ROUND(I251*H251,2)</f>
        <v>0</v>
      </c>
      <c r="K251" s="237" t="s">
        <v>19</v>
      </c>
      <c r="L251" s="242"/>
      <c r="M251" s="243" t="s">
        <v>19</v>
      </c>
      <c r="N251" s="244" t="s">
        <v>42</v>
      </c>
      <c r="O251" s="84"/>
      <c r="P251" s="213">
        <f>O251*H251</f>
        <v>0</v>
      </c>
      <c r="Q251" s="213">
        <v>0.0061000000000000004</v>
      </c>
      <c r="R251" s="213">
        <f>Q251*H251</f>
        <v>0.030500000000000003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191</v>
      </c>
      <c r="AT251" s="215" t="s">
        <v>188</v>
      </c>
      <c r="AU251" s="215" t="s">
        <v>81</v>
      </c>
      <c r="AY251" s="17" t="s">
        <v>118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79</v>
      </c>
      <c r="BK251" s="216">
        <f>ROUND(I251*H251,2)</f>
        <v>0</v>
      </c>
      <c r="BL251" s="17" t="s">
        <v>126</v>
      </c>
      <c r="BM251" s="215" t="s">
        <v>760</v>
      </c>
    </row>
    <row r="252" s="2" customFormat="1">
      <c r="A252" s="38"/>
      <c r="B252" s="39"/>
      <c r="C252" s="40"/>
      <c r="D252" s="217" t="s">
        <v>128</v>
      </c>
      <c r="E252" s="40"/>
      <c r="F252" s="218" t="s">
        <v>459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128</v>
      </c>
      <c r="AU252" s="17" t="s">
        <v>81</v>
      </c>
    </row>
    <row r="253" s="2" customFormat="1" ht="16.5" customHeight="1">
      <c r="A253" s="38"/>
      <c r="B253" s="39"/>
      <c r="C253" s="235" t="s">
        <v>492</v>
      </c>
      <c r="D253" s="235" t="s">
        <v>188</v>
      </c>
      <c r="E253" s="236" t="s">
        <v>462</v>
      </c>
      <c r="F253" s="237" t="s">
        <v>463</v>
      </c>
      <c r="G253" s="238" t="s">
        <v>301</v>
      </c>
      <c r="H253" s="239">
        <v>5</v>
      </c>
      <c r="I253" s="240"/>
      <c r="J253" s="241">
        <f>ROUND(I253*H253,2)</f>
        <v>0</v>
      </c>
      <c r="K253" s="237" t="s">
        <v>19</v>
      </c>
      <c r="L253" s="242"/>
      <c r="M253" s="243" t="s">
        <v>19</v>
      </c>
      <c r="N253" s="244" t="s">
        <v>42</v>
      </c>
      <c r="O253" s="84"/>
      <c r="P253" s="213">
        <f>O253*H253</f>
        <v>0</v>
      </c>
      <c r="Q253" s="213">
        <v>0.0030000000000000001</v>
      </c>
      <c r="R253" s="213">
        <f>Q253*H253</f>
        <v>0.014999999999999999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191</v>
      </c>
      <c r="AT253" s="215" t="s">
        <v>188</v>
      </c>
      <c r="AU253" s="215" t="s">
        <v>81</v>
      </c>
      <c r="AY253" s="17" t="s">
        <v>118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79</v>
      </c>
      <c r="BK253" s="216">
        <f>ROUND(I253*H253,2)</f>
        <v>0</v>
      </c>
      <c r="BL253" s="17" t="s">
        <v>126</v>
      </c>
      <c r="BM253" s="215" t="s">
        <v>761</v>
      </c>
    </row>
    <row r="254" s="2" customFormat="1">
      <c r="A254" s="38"/>
      <c r="B254" s="39"/>
      <c r="C254" s="40"/>
      <c r="D254" s="217" t="s">
        <v>128</v>
      </c>
      <c r="E254" s="40"/>
      <c r="F254" s="218" t="s">
        <v>463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128</v>
      </c>
      <c r="AU254" s="17" t="s">
        <v>81</v>
      </c>
    </row>
    <row r="255" s="2" customFormat="1" ht="16.5" customHeight="1">
      <c r="A255" s="38"/>
      <c r="B255" s="39"/>
      <c r="C255" s="235" t="s">
        <v>496</v>
      </c>
      <c r="D255" s="235" t="s">
        <v>188</v>
      </c>
      <c r="E255" s="236" t="s">
        <v>466</v>
      </c>
      <c r="F255" s="237" t="s">
        <v>467</v>
      </c>
      <c r="G255" s="238" t="s">
        <v>301</v>
      </c>
      <c r="H255" s="239">
        <v>22</v>
      </c>
      <c r="I255" s="240"/>
      <c r="J255" s="241">
        <f>ROUND(I255*H255,2)</f>
        <v>0</v>
      </c>
      <c r="K255" s="237" t="s">
        <v>19</v>
      </c>
      <c r="L255" s="242"/>
      <c r="M255" s="243" t="s">
        <v>19</v>
      </c>
      <c r="N255" s="244" t="s">
        <v>42</v>
      </c>
      <c r="O255" s="84"/>
      <c r="P255" s="213">
        <f>O255*H255</f>
        <v>0</v>
      </c>
      <c r="Q255" s="213">
        <v>0.00035</v>
      </c>
      <c r="R255" s="213">
        <f>Q255*H255</f>
        <v>0.0077000000000000002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191</v>
      </c>
      <c r="AT255" s="215" t="s">
        <v>188</v>
      </c>
      <c r="AU255" s="215" t="s">
        <v>81</v>
      </c>
      <c r="AY255" s="17" t="s">
        <v>118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79</v>
      </c>
      <c r="BK255" s="216">
        <f>ROUND(I255*H255,2)</f>
        <v>0</v>
      </c>
      <c r="BL255" s="17" t="s">
        <v>126</v>
      </c>
      <c r="BM255" s="215" t="s">
        <v>762</v>
      </c>
    </row>
    <row r="256" s="2" customFormat="1">
      <c r="A256" s="38"/>
      <c r="B256" s="39"/>
      <c r="C256" s="40"/>
      <c r="D256" s="217" t="s">
        <v>128</v>
      </c>
      <c r="E256" s="40"/>
      <c r="F256" s="218" t="s">
        <v>467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128</v>
      </c>
      <c r="AU256" s="17" t="s">
        <v>81</v>
      </c>
    </row>
    <row r="257" s="2" customFormat="1" ht="16.5" customHeight="1">
      <c r="A257" s="38"/>
      <c r="B257" s="39"/>
      <c r="C257" s="235" t="s">
        <v>500</v>
      </c>
      <c r="D257" s="235" t="s">
        <v>188</v>
      </c>
      <c r="E257" s="236" t="s">
        <v>470</v>
      </c>
      <c r="F257" s="237" t="s">
        <v>471</v>
      </c>
      <c r="G257" s="238" t="s">
        <v>301</v>
      </c>
      <c r="H257" s="239">
        <v>5</v>
      </c>
      <c r="I257" s="240"/>
      <c r="J257" s="241">
        <f>ROUND(I257*H257,2)</f>
        <v>0</v>
      </c>
      <c r="K257" s="237" t="s">
        <v>19</v>
      </c>
      <c r="L257" s="242"/>
      <c r="M257" s="243" t="s">
        <v>19</v>
      </c>
      <c r="N257" s="244" t="s">
        <v>42</v>
      </c>
      <c r="O257" s="84"/>
      <c r="P257" s="213">
        <f>O257*H257</f>
        <v>0</v>
      </c>
      <c r="Q257" s="213">
        <v>0.00010000000000000001</v>
      </c>
      <c r="R257" s="213">
        <f>Q257*H257</f>
        <v>0.00050000000000000001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191</v>
      </c>
      <c r="AT257" s="215" t="s">
        <v>188</v>
      </c>
      <c r="AU257" s="215" t="s">
        <v>81</v>
      </c>
      <c r="AY257" s="17" t="s">
        <v>118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79</v>
      </c>
      <c r="BK257" s="216">
        <f>ROUND(I257*H257,2)</f>
        <v>0</v>
      </c>
      <c r="BL257" s="17" t="s">
        <v>126</v>
      </c>
      <c r="BM257" s="215" t="s">
        <v>763</v>
      </c>
    </row>
    <row r="258" s="2" customFormat="1">
      <c r="A258" s="38"/>
      <c r="B258" s="39"/>
      <c r="C258" s="40"/>
      <c r="D258" s="217" t="s">
        <v>128</v>
      </c>
      <c r="E258" s="40"/>
      <c r="F258" s="218" t="s">
        <v>471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128</v>
      </c>
      <c r="AU258" s="17" t="s">
        <v>81</v>
      </c>
    </row>
    <row r="259" s="2" customFormat="1" ht="16.5" customHeight="1">
      <c r="A259" s="38"/>
      <c r="B259" s="39"/>
      <c r="C259" s="204" t="s">
        <v>350</v>
      </c>
      <c r="D259" s="204" t="s">
        <v>121</v>
      </c>
      <c r="E259" s="205" t="s">
        <v>505</v>
      </c>
      <c r="F259" s="206" t="s">
        <v>506</v>
      </c>
      <c r="G259" s="207" t="s">
        <v>294</v>
      </c>
      <c r="H259" s="208">
        <v>120</v>
      </c>
      <c r="I259" s="209"/>
      <c r="J259" s="210">
        <f>ROUND(I259*H259,2)</f>
        <v>0</v>
      </c>
      <c r="K259" s="206" t="s">
        <v>125</v>
      </c>
      <c r="L259" s="44"/>
      <c r="M259" s="211" t="s">
        <v>19</v>
      </c>
      <c r="N259" s="212" t="s">
        <v>42</v>
      </c>
      <c r="O259" s="84"/>
      <c r="P259" s="213">
        <f>O259*H259</f>
        <v>0</v>
      </c>
      <c r="Q259" s="213">
        <v>0.14066999999999999</v>
      </c>
      <c r="R259" s="213">
        <f>Q259*H259</f>
        <v>16.880399999999998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126</v>
      </c>
      <c r="AT259" s="215" t="s">
        <v>121</v>
      </c>
      <c r="AU259" s="215" t="s">
        <v>81</v>
      </c>
      <c r="AY259" s="17" t="s">
        <v>118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79</v>
      </c>
      <c r="BK259" s="216">
        <f>ROUND(I259*H259,2)</f>
        <v>0</v>
      </c>
      <c r="BL259" s="17" t="s">
        <v>126</v>
      </c>
      <c r="BM259" s="215" t="s">
        <v>764</v>
      </c>
    </row>
    <row r="260" s="2" customFormat="1">
      <c r="A260" s="38"/>
      <c r="B260" s="39"/>
      <c r="C260" s="40"/>
      <c r="D260" s="217" t="s">
        <v>128</v>
      </c>
      <c r="E260" s="40"/>
      <c r="F260" s="218" t="s">
        <v>508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128</v>
      </c>
      <c r="AU260" s="17" t="s">
        <v>81</v>
      </c>
    </row>
    <row r="261" s="2" customFormat="1">
      <c r="A261" s="38"/>
      <c r="B261" s="39"/>
      <c r="C261" s="40"/>
      <c r="D261" s="222" t="s">
        <v>130</v>
      </c>
      <c r="E261" s="40"/>
      <c r="F261" s="223" t="s">
        <v>509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130</v>
      </c>
      <c r="AU261" s="17" t="s">
        <v>81</v>
      </c>
    </row>
    <row r="262" s="2" customFormat="1" ht="16.5" customHeight="1">
      <c r="A262" s="38"/>
      <c r="B262" s="39"/>
      <c r="C262" s="235" t="s">
        <v>180</v>
      </c>
      <c r="D262" s="235" t="s">
        <v>188</v>
      </c>
      <c r="E262" s="236" t="s">
        <v>512</v>
      </c>
      <c r="F262" s="237" t="s">
        <v>515</v>
      </c>
      <c r="G262" s="238" t="s">
        <v>294</v>
      </c>
      <c r="H262" s="239">
        <v>120</v>
      </c>
      <c r="I262" s="240"/>
      <c r="J262" s="241">
        <f>ROUND(I262*H262,2)</f>
        <v>0</v>
      </c>
      <c r="K262" s="237" t="s">
        <v>125</v>
      </c>
      <c r="L262" s="242"/>
      <c r="M262" s="243" t="s">
        <v>19</v>
      </c>
      <c r="N262" s="244" t="s">
        <v>42</v>
      </c>
      <c r="O262" s="84"/>
      <c r="P262" s="213">
        <f>O262*H262</f>
        <v>0</v>
      </c>
      <c r="Q262" s="213">
        <v>0.20000000000000001</v>
      </c>
      <c r="R262" s="213">
        <f>Q262*H262</f>
        <v>24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191</v>
      </c>
      <c r="AT262" s="215" t="s">
        <v>188</v>
      </c>
      <c r="AU262" s="215" t="s">
        <v>81</v>
      </c>
      <c r="AY262" s="17" t="s">
        <v>118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79</v>
      </c>
      <c r="BK262" s="216">
        <f>ROUND(I262*H262,2)</f>
        <v>0</v>
      </c>
      <c r="BL262" s="17" t="s">
        <v>126</v>
      </c>
      <c r="BM262" s="215" t="s">
        <v>765</v>
      </c>
    </row>
    <row r="263" s="2" customFormat="1">
      <c r="A263" s="38"/>
      <c r="B263" s="39"/>
      <c r="C263" s="40"/>
      <c r="D263" s="217" t="s">
        <v>128</v>
      </c>
      <c r="E263" s="40"/>
      <c r="F263" s="218" t="s">
        <v>515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128</v>
      </c>
      <c r="AU263" s="17" t="s">
        <v>81</v>
      </c>
    </row>
    <row r="264" s="12" customFormat="1" ht="22.8" customHeight="1">
      <c r="A264" s="12"/>
      <c r="B264" s="188"/>
      <c r="C264" s="189"/>
      <c r="D264" s="190" t="s">
        <v>70</v>
      </c>
      <c r="E264" s="202" t="s">
        <v>543</v>
      </c>
      <c r="F264" s="202" t="s">
        <v>544</v>
      </c>
      <c r="G264" s="189"/>
      <c r="H264" s="189"/>
      <c r="I264" s="192"/>
      <c r="J264" s="203">
        <f>BK264</f>
        <v>0</v>
      </c>
      <c r="K264" s="189"/>
      <c r="L264" s="194"/>
      <c r="M264" s="195"/>
      <c r="N264" s="196"/>
      <c r="O264" s="196"/>
      <c r="P264" s="197">
        <f>SUM(P265:P294)</f>
        <v>0</v>
      </c>
      <c r="Q264" s="196"/>
      <c r="R264" s="197">
        <f>SUM(R265:R294)</f>
        <v>0</v>
      </c>
      <c r="S264" s="196"/>
      <c r="T264" s="198">
        <f>SUM(T265:T294)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9" t="s">
        <v>79</v>
      </c>
      <c r="AT264" s="200" t="s">
        <v>70</v>
      </c>
      <c r="AU264" s="200" t="s">
        <v>79</v>
      </c>
      <c r="AY264" s="199" t="s">
        <v>118</v>
      </c>
      <c r="BK264" s="201">
        <f>SUM(BK265:BK294)</f>
        <v>0</v>
      </c>
    </row>
    <row r="265" s="2" customFormat="1" ht="16.5" customHeight="1">
      <c r="A265" s="38"/>
      <c r="B265" s="39"/>
      <c r="C265" s="204" t="s">
        <v>529</v>
      </c>
      <c r="D265" s="204" t="s">
        <v>121</v>
      </c>
      <c r="E265" s="205" t="s">
        <v>546</v>
      </c>
      <c r="F265" s="206" t="s">
        <v>547</v>
      </c>
      <c r="G265" s="207" t="s">
        <v>548</v>
      </c>
      <c r="H265" s="208">
        <v>524.10000000000002</v>
      </c>
      <c r="I265" s="209"/>
      <c r="J265" s="210">
        <f>ROUND(I265*H265,2)</f>
        <v>0</v>
      </c>
      <c r="K265" s="206" t="s">
        <v>125</v>
      </c>
      <c r="L265" s="44"/>
      <c r="M265" s="211" t="s">
        <v>19</v>
      </c>
      <c r="N265" s="212" t="s">
        <v>42</v>
      </c>
      <c r="O265" s="84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126</v>
      </c>
      <c r="AT265" s="215" t="s">
        <v>121</v>
      </c>
      <c r="AU265" s="215" t="s">
        <v>81</v>
      </c>
      <c r="AY265" s="17" t="s">
        <v>118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79</v>
      </c>
      <c r="BK265" s="216">
        <f>ROUND(I265*H265,2)</f>
        <v>0</v>
      </c>
      <c r="BL265" s="17" t="s">
        <v>126</v>
      </c>
      <c r="BM265" s="215" t="s">
        <v>766</v>
      </c>
    </row>
    <row r="266" s="2" customFormat="1">
      <c r="A266" s="38"/>
      <c r="B266" s="39"/>
      <c r="C266" s="40"/>
      <c r="D266" s="217" t="s">
        <v>128</v>
      </c>
      <c r="E266" s="40"/>
      <c r="F266" s="218" t="s">
        <v>550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128</v>
      </c>
      <c r="AU266" s="17" t="s">
        <v>81</v>
      </c>
    </row>
    <row r="267" s="2" customFormat="1">
      <c r="A267" s="38"/>
      <c r="B267" s="39"/>
      <c r="C267" s="40"/>
      <c r="D267" s="222" t="s">
        <v>130</v>
      </c>
      <c r="E267" s="40"/>
      <c r="F267" s="223" t="s">
        <v>551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130</v>
      </c>
      <c r="AU267" s="17" t="s">
        <v>81</v>
      </c>
    </row>
    <row r="268" s="13" customFormat="1">
      <c r="A268" s="13"/>
      <c r="B268" s="224"/>
      <c r="C268" s="225"/>
      <c r="D268" s="217" t="s">
        <v>132</v>
      </c>
      <c r="E268" s="226" t="s">
        <v>19</v>
      </c>
      <c r="F268" s="227" t="s">
        <v>767</v>
      </c>
      <c r="G268" s="225"/>
      <c r="H268" s="228">
        <v>524.10000000000002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132</v>
      </c>
      <c r="AU268" s="234" t="s">
        <v>81</v>
      </c>
      <c r="AV268" s="13" t="s">
        <v>81</v>
      </c>
      <c r="AW268" s="13" t="s">
        <v>33</v>
      </c>
      <c r="AX268" s="13" t="s">
        <v>79</v>
      </c>
      <c r="AY268" s="234" t="s">
        <v>118</v>
      </c>
    </row>
    <row r="269" s="2" customFormat="1" ht="16.5" customHeight="1">
      <c r="A269" s="38"/>
      <c r="B269" s="39"/>
      <c r="C269" s="204" t="s">
        <v>539</v>
      </c>
      <c r="D269" s="204" t="s">
        <v>121</v>
      </c>
      <c r="E269" s="205" t="s">
        <v>554</v>
      </c>
      <c r="F269" s="206" t="s">
        <v>555</v>
      </c>
      <c r="G269" s="207" t="s">
        <v>548</v>
      </c>
      <c r="H269" s="208">
        <v>5241</v>
      </c>
      <c r="I269" s="209"/>
      <c r="J269" s="210">
        <f>ROUND(I269*H269,2)</f>
        <v>0</v>
      </c>
      <c r="K269" s="206" t="s">
        <v>125</v>
      </c>
      <c r="L269" s="44"/>
      <c r="M269" s="211" t="s">
        <v>19</v>
      </c>
      <c r="N269" s="212" t="s">
        <v>42</v>
      </c>
      <c r="O269" s="84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126</v>
      </c>
      <c r="AT269" s="215" t="s">
        <v>121</v>
      </c>
      <c r="AU269" s="215" t="s">
        <v>81</v>
      </c>
      <c r="AY269" s="17" t="s">
        <v>118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79</v>
      </c>
      <c r="BK269" s="216">
        <f>ROUND(I269*H269,2)</f>
        <v>0</v>
      </c>
      <c r="BL269" s="17" t="s">
        <v>126</v>
      </c>
      <c r="BM269" s="215" t="s">
        <v>768</v>
      </c>
    </row>
    <row r="270" s="2" customFormat="1">
      <c r="A270" s="38"/>
      <c r="B270" s="39"/>
      <c r="C270" s="40"/>
      <c r="D270" s="217" t="s">
        <v>128</v>
      </c>
      <c r="E270" s="40"/>
      <c r="F270" s="218" t="s">
        <v>557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128</v>
      </c>
      <c r="AU270" s="17" t="s">
        <v>81</v>
      </c>
    </row>
    <row r="271" s="2" customFormat="1">
      <c r="A271" s="38"/>
      <c r="B271" s="39"/>
      <c r="C271" s="40"/>
      <c r="D271" s="222" t="s">
        <v>130</v>
      </c>
      <c r="E271" s="40"/>
      <c r="F271" s="223" t="s">
        <v>558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130</v>
      </c>
      <c r="AU271" s="17" t="s">
        <v>81</v>
      </c>
    </row>
    <row r="272" s="13" customFormat="1">
      <c r="A272" s="13"/>
      <c r="B272" s="224"/>
      <c r="C272" s="225"/>
      <c r="D272" s="217" t="s">
        <v>132</v>
      </c>
      <c r="E272" s="226" t="s">
        <v>19</v>
      </c>
      <c r="F272" s="227" t="s">
        <v>769</v>
      </c>
      <c r="G272" s="225"/>
      <c r="H272" s="228">
        <v>5241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132</v>
      </c>
      <c r="AU272" s="234" t="s">
        <v>81</v>
      </c>
      <c r="AV272" s="13" t="s">
        <v>81</v>
      </c>
      <c r="AW272" s="13" t="s">
        <v>33</v>
      </c>
      <c r="AX272" s="13" t="s">
        <v>79</v>
      </c>
      <c r="AY272" s="234" t="s">
        <v>118</v>
      </c>
    </row>
    <row r="273" s="2" customFormat="1" ht="16.5" customHeight="1">
      <c r="A273" s="38"/>
      <c r="B273" s="39"/>
      <c r="C273" s="204" t="s">
        <v>535</v>
      </c>
      <c r="D273" s="204" t="s">
        <v>121</v>
      </c>
      <c r="E273" s="205" t="s">
        <v>561</v>
      </c>
      <c r="F273" s="206" t="s">
        <v>562</v>
      </c>
      <c r="G273" s="207" t="s">
        <v>548</v>
      </c>
      <c r="H273" s="208">
        <v>342.66199999999998</v>
      </c>
      <c r="I273" s="209"/>
      <c r="J273" s="210">
        <f>ROUND(I273*H273,2)</f>
        <v>0</v>
      </c>
      <c r="K273" s="206" t="s">
        <v>125</v>
      </c>
      <c r="L273" s="44"/>
      <c r="M273" s="211" t="s">
        <v>19</v>
      </c>
      <c r="N273" s="212" t="s">
        <v>42</v>
      </c>
      <c r="O273" s="84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126</v>
      </c>
      <c r="AT273" s="215" t="s">
        <v>121</v>
      </c>
      <c r="AU273" s="215" t="s">
        <v>81</v>
      </c>
      <c r="AY273" s="17" t="s">
        <v>118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79</v>
      </c>
      <c r="BK273" s="216">
        <f>ROUND(I273*H273,2)</f>
        <v>0</v>
      </c>
      <c r="BL273" s="17" t="s">
        <v>126</v>
      </c>
      <c r="BM273" s="215" t="s">
        <v>770</v>
      </c>
    </row>
    <row r="274" s="2" customFormat="1">
      <c r="A274" s="38"/>
      <c r="B274" s="39"/>
      <c r="C274" s="40"/>
      <c r="D274" s="217" t="s">
        <v>128</v>
      </c>
      <c r="E274" s="40"/>
      <c r="F274" s="218" t="s">
        <v>564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128</v>
      </c>
      <c r="AU274" s="17" t="s">
        <v>81</v>
      </c>
    </row>
    <row r="275" s="2" customFormat="1">
      <c r="A275" s="38"/>
      <c r="B275" s="39"/>
      <c r="C275" s="40"/>
      <c r="D275" s="222" t="s">
        <v>130</v>
      </c>
      <c r="E275" s="40"/>
      <c r="F275" s="223" t="s">
        <v>565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130</v>
      </c>
      <c r="AU275" s="17" t="s">
        <v>81</v>
      </c>
    </row>
    <row r="276" s="13" customFormat="1">
      <c r="A276" s="13"/>
      <c r="B276" s="224"/>
      <c r="C276" s="225"/>
      <c r="D276" s="217" t="s">
        <v>132</v>
      </c>
      <c r="E276" s="226" t="s">
        <v>19</v>
      </c>
      <c r="F276" s="227" t="s">
        <v>771</v>
      </c>
      <c r="G276" s="225"/>
      <c r="H276" s="228">
        <v>342.66199999999998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132</v>
      </c>
      <c r="AU276" s="234" t="s">
        <v>81</v>
      </c>
      <c r="AV276" s="13" t="s">
        <v>81</v>
      </c>
      <c r="AW276" s="13" t="s">
        <v>33</v>
      </c>
      <c r="AX276" s="13" t="s">
        <v>79</v>
      </c>
      <c r="AY276" s="234" t="s">
        <v>118</v>
      </c>
    </row>
    <row r="277" s="2" customFormat="1" ht="16.5" customHeight="1">
      <c r="A277" s="38"/>
      <c r="B277" s="39"/>
      <c r="C277" s="204" t="s">
        <v>772</v>
      </c>
      <c r="D277" s="204" t="s">
        <v>121</v>
      </c>
      <c r="E277" s="205" t="s">
        <v>568</v>
      </c>
      <c r="F277" s="206" t="s">
        <v>569</v>
      </c>
      <c r="G277" s="207" t="s">
        <v>548</v>
      </c>
      <c r="H277" s="208">
        <v>3426.6199999999999</v>
      </c>
      <c r="I277" s="209"/>
      <c r="J277" s="210">
        <f>ROUND(I277*H277,2)</f>
        <v>0</v>
      </c>
      <c r="K277" s="206" t="s">
        <v>125</v>
      </c>
      <c r="L277" s="44"/>
      <c r="M277" s="211" t="s">
        <v>19</v>
      </c>
      <c r="N277" s="212" t="s">
        <v>42</v>
      </c>
      <c r="O277" s="84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126</v>
      </c>
      <c r="AT277" s="215" t="s">
        <v>121</v>
      </c>
      <c r="AU277" s="215" t="s">
        <v>81</v>
      </c>
      <c r="AY277" s="17" t="s">
        <v>118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79</v>
      </c>
      <c r="BK277" s="216">
        <f>ROUND(I277*H277,2)</f>
        <v>0</v>
      </c>
      <c r="BL277" s="17" t="s">
        <v>126</v>
      </c>
      <c r="BM277" s="215" t="s">
        <v>773</v>
      </c>
    </row>
    <row r="278" s="2" customFormat="1">
      <c r="A278" s="38"/>
      <c r="B278" s="39"/>
      <c r="C278" s="40"/>
      <c r="D278" s="217" t="s">
        <v>128</v>
      </c>
      <c r="E278" s="40"/>
      <c r="F278" s="218" t="s">
        <v>571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128</v>
      </c>
      <c r="AU278" s="17" t="s">
        <v>81</v>
      </c>
    </row>
    <row r="279" s="2" customFormat="1">
      <c r="A279" s="38"/>
      <c r="B279" s="39"/>
      <c r="C279" s="40"/>
      <c r="D279" s="222" t="s">
        <v>130</v>
      </c>
      <c r="E279" s="40"/>
      <c r="F279" s="223" t="s">
        <v>572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130</v>
      </c>
      <c r="AU279" s="17" t="s">
        <v>81</v>
      </c>
    </row>
    <row r="280" s="13" customFormat="1">
      <c r="A280" s="13"/>
      <c r="B280" s="224"/>
      <c r="C280" s="225"/>
      <c r="D280" s="217" t="s">
        <v>132</v>
      </c>
      <c r="E280" s="226" t="s">
        <v>19</v>
      </c>
      <c r="F280" s="227" t="s">
        <v>774</v>
      </c>
      <c r="G280" s="225"/>
      <c r="H280" s="228">
        <v>3426.6199999999999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132</v>
      </c>
      <c r="AU280" s="234" t="s">
        <v>81</v>
      </c>
      <c r="AV280" s="13" t="s">
        <v>81</v>
      </c>
      <c r="AW280" s="13" t="s">
        <v>33</v>
      </c>
      <c r="AX280" s="13" t="s">
        <v>79</v>
      </c>
      <c r="AY280" s="234" t="s">
        <v>118</v>
      </c>
    </row>
    <row r="281" s="2" customFormat="1" ht="21.75" customHeight="1">
      <c r="A281" s="38"/>
      <c r="B281" s="39"/>
      <c r="C281" s="204" t="s">
        <v>373</v>
      </c>
      <c r="D281" s="204" t="s">
        <v>121</v>
      </c>
      <c r="E281" s="205" t="s">
        <v>581</v>
      </c>
      <c r="F281" s="206" t="s">
        <v>582</v>
      </c>
      <c r="G281" s="207" t="s">
        <v>548</v>
      </c>
      <c r="H281" s="208">
        <v>270</v>
      </c>
      <c r="I281" s="209"/>
      <c r="J281" s="210">
        <f>ROUND(I281*H281,2)</f>
        <v>0</v>
      </c>
      <c r="K281" s="206" t="s">
        <v>125</v>
      </c>
      <c r="L281" s="44"/>
      <c r="M281" s="211" t="s">
        <v>19</v>
      </c>
      <c r="N281" s="212" t="s">
        <v>42</v>
      </c>
      <c r="O281" s="84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126</v>
      </c>
      <c r="AT281" s="215" t="s">
        <v>121</v>
      </c>
      <c r="AU281" s="215" t="s">
        <v>81</v>
      </c>
      <c r="AY281" s="17" t="s">
        <v>118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79</v>
      </c>
      <c r="BK281" s="216">
        <f>ROUND(I281*H281,2)</f>
        <v>0</v>
      </c>
      <c r="BL281" s="17" t="s">
        <v>126</v>
      </c>
      <c r="BM281" s="215" t="s">
        <v>775</v>
      </c>
    </row>
    <row r="282" s="2" customFormat="1">
      <c r="A282" s="38"/>
      <c r="B282" s="39"/>
      <c r="C282" s="40"/>
      <c r="D282" s="217" t="s">
        <v>128</v>
      </c>
      <c r="E282" s="40"/>
      <c r="F282" s="218" t="s">
        <v>584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128</v>
      </c>
      <c r="AU282" s="17" t="s">
        <v>81</v>
      </c>
    </row>
    <row r="283" s="2" customFormat="1">
      <c r="A283" s="38"/>
      <c r="B283" s="39"/>
      <c r="C283" s="40"/>
      <c r="D283" s="222" t="s">
        <v>130</v>
      </c>
      <c r="E283" s="40"/>
      <c r="F283" s="223" t="s">
        <v>585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130</v>
      </c>
      <c r="AU283" s="17" t="s">
        <v>81</v>
      </c>
    </row>
    <row r="284" s="13" customFormat="1">
      <c r="A284" s="13"/>
      <c r="B284" s="224"/>
      <c r="C284" s="225"/>
      <c r="D284" s="217" t="s">
        <v>132</v>
      </c>
      <c r="E284" s="226" t="s">
        <v>19</v>
      </c>
      <c r="F284" s="227" t="s">
        <v>776</v>
      </c>
      <c r="G284" s="225"/>
      <c r="H284" s="228">
        <v>270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132</v>
      </c>
      <c r="AU284" s="234" t="s">
        <v>81</v>
      </c>
      <c r="AV284" s="13" t="s">
        <v>81</v>
      </c>
      <c r="AW284" s="13" t="s">
        <v>33</v>
      </c>
      <c r="AX284" s="13" t="s">
        <v>79</v>
      </c>
      <c r="AY284" s="234" t="s">
        <v>118</v>
      </c>
    </row>
    <row r="285" s="2" customFormat="1" ht="24.15" customHeight="1">
      <c r="A285" s="38"/>
      <c r="B285" s="39"/>
      <c r="C285" s="204" t="s">
        <v>361</v>
      </c>
      <c r="D285" s="204" t="s">
        <v>121</v>
      </c>
      <c r="E285" s="205" t="s">
        <v>588</v>
      </c>
      <c r="F285" s="206" t="s">
        <v>589</v>
      </c>
      <c r="G285" s="207" t="s">
        <v>548</v>
      </c>
      <c r="H285" s="208">
        <v>72.662000000000006</v>
      </c>
      <c r="I285" s="209"/>
      <c r="J285" s="210">
        <f>ROUND(I285*H285,2)</f>
        <v>0</v>
      </c>
      <c r="K285" s="206" t="s">
        <v>125</v>
      </c>
      <c r="L285" s="44"/>
      <c r="M285" s="211" t="s">
        <v>19</v>
      </c>
      <c r="N285" s="212" t="s">
        <v>42</v>
      </c>
      <c r="O285" s="84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126</v>
      </c>
      <c r="AT285" s="215" t="s">
        <v>121</v>
      </c>
      <c r="AU285" s="215" t="s">
        <v>81</v>
      </c>
      <c r="AY285" s="17" t="s">
        <v>118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79</v>
      </c>
      <c r="BK285" s="216">
        <f>ROUND(I285*H285,2)</f>
        <v>0</v>
      </c>
      <c r="BL285" s="17" t="s">
        <v>126</v>
      </c>
      <c r="BM285" s="215" t="s">
        <v>777</v>
      </c>
    </row>
    <row r="286" s="2" customFormat="1">
      <c r="A286" s="38"/>
      <c r="B286" s="39"/>
      <c r="C286" s="40"/>
      <c r="D286" s="217" t="s">
        <v>128</v>
      </c>
      <c r="E286" s="40"/>
      <c r="F286" s="218" t="s">
        <v>591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128</v>
      </c>
      <c r="AU286" s="17" t="s">
        <v>81</v>
      </c>
    </row>
    <row r="287" s="2" customFormat="1">
      <c r="A287" s="38"/>
      <c r="B287" s="39"/>
      <c r="C287" s="40"/>
      <c r="D287" s="222" t="s">
        <v>130</v>
      </c>
      <c r="E287" s="40"/>
      <c r="F287" s="223" t="s">
        <v>592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130</v>
      </c>
      <c r="AU287" s="17" t="s">
        <v>81</v>
      </c>
    </row>
    <row r="288" s="13" customFormat="1">
      <c r="A288" s="13"/>
      <c r="B288" s="224"/>
      <c r="C288" s="225"/>
      <c r="D288" s="217" t="s">
        <v>132</v>
      </c>
      <c r="E288" s="226" t="s">
        <v>19</v>
      </c>
      <c r="F288" s="227" t="s">
        <v>778</v>
      </c>
      <c r="G288" s="225"/>
      <c r="H288" s="228">
        <v>40.061999999999998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132</v>
      </c>
      <c r="AU288" s="234" t="s">
        <v>81</v>
      </c>
      <c r="AV288" s="13" t="s">
        <v>81</v>
      </c>
      <c r="AW288" s="13" t="s">
        <v>33</v>
      </c>
      <c r="AX288" s="13" t="s">
        <v>71</v>
      </c>
      <c r="AY288" s="234" t="s">
        <v>118</v>
      </c>
    </row>
    <row r="289" s="13" customFormat="1">
      <c r="A289" s="13"/>
      <c r="B289" s="224"/>
      <c r="C289" s="225"/>
      <c r="D289" s="217" t="s">
        <v>132</v>
      </c>
      <c r="E289" s="226" t="s">
        <v>19</v>
      </c>
      <c r="F289" s="227" t="s">
        <v>779</v>
      </c>
      <c r="G289" s="225"/>
      <c r="H289" s="228">
        <v>32.600000000000001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132</v>
      </c>
      <c r="AU289" s="234" t="s">
        <v>81</v>
      </c>
      <c r="AV289" s="13" t="s">
        <v>81</v>
      </c>
      <c r="AW289" s="13" t="s">
        <v>33</v>
      </c>
      <c r="AX289" s="13" t="s">
        <v>71</v>
      </c>
      <c r="AY289" s="234" t="s">
        <v>118</v>
      </c>
    </row>
    <row r="290" s="14" customFormat="1">
      <c r="A290" s="14"/>
      <c r="B290" s="248"/>
      <c r="C290" s="249"/>
      <c r="D290" s="217" t="s">
        <v>132</v>
      </c>
      <c r="E290" s="250" t="s">
        <v>19</v>
      </c>
      <c r="F290" s="251" t="s">
        <v>780</v>
      </c>
      <c r="G290" s="249"/>
      <c r="H290" s="252">
        <v>72.662000000000006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132</v>
      </c>
      <c r="AU290" s="258" t="s">
        <v>81</v>
      </c>
      <c r="AV290" s="14" t="s">
        <v>126</v>
      </c>
      <c r="AW290" s="14" t="s">
        <v>33</v>
      </c>
      <c r="AX290" s="14" t="s">
        <v>79</v>
      </c>
      <c r="AY290" s="258" t="s">
        <v>118</v>
      </c>
    </row>
    <row r="291" s="2" customFormat="1" ht="24.15" customHeight="1">
      <c r="A291" s="38"/>
      <c r="B291" s="39"/>
      <c r="C291" s="204" t="s">
        <v>400</v>
      </c>
      <c r="D291" s="204" t="s">
        <v>121</v>
      </c>
      <c r="E291" s="205" t="s">
        <v>595</v>
      </c>
      <c r="F291" s="206" t="s">
        <v>596</v>
      </c>
      <c r="G291" s="207" t="s">
        <v>548</v>
      </c>
      <c r="H291" s="208">
        <v>524.21000000000004</v>
      </c>
      <c r="I291" s="209"/>
      <c r="J291" s="210">
        <f>ROUND(I291*H291,2)</f>
        <v>0</v>
      </c>
      <c r="K291" s="206" t="s">
        <v>125</v>
      </c>
      <c r="L291" s="44"/>
      <c r="M291" s="211" t="s">
        <v>19</v>
      </c>
      <c r="N291" s="212" t="s">
        <v>42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126</v>
      </c>
      <c r="AT291" s="215" t="s">
        <v>121</v>
      </c>
      <c r="AU291" s="215" t="s">
        <v>81</v>
      </c>
      <c r="AY291" s="17" t="s">
        <v>118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79</v>
      </c>
      <c r="BK291" s="216">
        <f>ROUND(I291*H291,2)</f>
        <v>0</v>
      </c>
      <c r="BL291" s="17" t="s">
        <v>126</v>
      </c>
      <c r="BM291" s="215" t="s">
        <v>781</v>
      </c>
    </row>
    <row r="292" s="2" customFormat="1">
      <c r="A292" s="38"/>
      <c r="B292" s="39"/>
      <c r="C292" s="40"/>
      <c r="D292" s="217" t="s">
        <v>128</v>
      </c>
      <c r="E292" s="40"/>
      <c r="F292" s="218" t="s">
        <v>598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128</v>
      </c>
      <c r="AU292" s="17" t="s">
        <v>81</v>
      </c>
    </row>
    <row r="293" s="2" customFormat="1">
      <c r="A293" s="38"/>
      <c r="B293" s="39"/>
      <c r="C293" s="40"/>
      <c r="D293" s="222" t="s">
        <v>130</v>
      </c>
      <c r="E293" s="40"/>
      <c r="F293" s="223" t="s">
        <v>599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130</v>
      </c>
      <c r="AU293" s="17" t="s">
        <v>81</v>
      </c>
    </row>
    <row r="294" s="13" customFormat="1">
      <c r="A294" s="13"/>
      <c r="B294" s="224"/>
      <c r="C294" s="225"/>
      <c r="D294" s="217" t="s">
        <v>132</v>
      </c>
      <c r="E294" s="226" t="s">
        <v>19</v>
      </c>
      <c r="F294" s="227" t="s">
        <v>782</v>
      </c>
      <c r="G294" s="225"/>
      <c r="H294" s="228">
        <v>524.21000000000004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132</v>
      </c>
      <c r="AU294" s="234" t="s">
        <v>81</v>
      </c>
      <c r="AV294" s="13" t="s">
        <v>81</v>
      </c>
      <c r="AW294" s="13" t="s">
        <v>33</v>
      </c>
      <c r="AX294" s="13" t="s">
        <v>79</v>
      </c>
      <c r="AY294" s="234" t="s">
        <v>118</v>
      </c>
    </row>
    <row r="295" s="12" customFormat="1" ht="22.8" customHeight="1">
      <c r="A295" s="12"/>
      <c r="B295" s="188"/>
      <c r="C295" s="189"/>
      <c r="D295" s="190" t="s">
        <v>70</v>
      </c>
      <c r="E295" s="202" t="s">
        <v>601</v>
      </c>
      <c r="F295" s="202" t="s">
        <v>602</v>
      </c>
      <c r="G295" s="189"/>
      <c r="H295" s="189"/>
      <c r="I295" s="192"/>
      <c r="J295" s="203">
        <f>BK295</f>
        <v>0</v>
      </c>
      <c r="K295" s="189"/>
      <c r="L295" s="194"/>
      <c r="M295" s="195"/>
      <c r="N295" s="196"/>
      <c r="O295" s="196"/>
      <c r="P295" s="197">
        <f>SUM(P296:P304)</f>
        <v>0</v>
      </c>
      <c r="Q295" s="196"/>
      <c r="R295" s="197">
        <f>SUM(R296:R304)</f>
        <v>0</v>
      </c>
      <c r="S295" s="196"/>
      <c r="T295" s="198">
        <f>SUM(T296:T304)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99" t="s">
        <v>79</v>
      </c>
      <c r="AT295" s="200" t="s">
        <v>70</v>
      </c>
      <c r="AU295" s="200" t="s">
        <v>79</v>
      </c>
      <c r="AY295" s="199" t="s">
        <v>118</v>
      </c>
      <c r="BK295" s="201">
        <f>SUM(BK296:BK304)</f>
        <v>0</v>
      </c>
    </row>
    <row r="296" s="2" customFormat="1" ht="16.5" customHeight="1">
      <c r="A296" s="38"/>
      <c r="B296" s="39"/>
      <c r="C296" s="204" t="s">
        <v>783</v>
      </c>
      <c r="D296" s="204" t="s">
        <v>121</v>
      </c>
      <c r="E296" s="205" t="s">
        <v>604</v>
      </c>
      <c r="F296" s="206" t="s">
        <v>605</v>
      </c>
      <c r="G296" s="207" t="s">
        <v>548</v>
      </c>
      <c r="H296" s="208">
        <v>421.01600000000002</v>
      </c>
      <c r="I296" s="209"/>
      <c r="J296" s="210">
        <f>ROUND(I296*H296,2)</f>
        <v>0</v>
      </c>
      <c r="K296" s="206" t="s">
        <v>125</v>
      </c>
      <c r="L296" s="44"/>
      <c r="M296" s="211" t="s">
        <v>19</v>
      </c>
      <c r="N296" s="212" t="s">
        <v>42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126</v>
      </c>
      <c r="AT296" s="215" t="s">
        <v>121</v>
      </c>
      <c r="AU296" s="215" t="s">
        <v>81</v>
      </c>
      <c r="AY296" s="17" t="s">
        <v>118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79</v>
      </c>
      <c r="BK296" s="216">
        <f>ROUND(I296*H296,2)</f>
        <v>0</v>
      </c>
      <c r="BL296" s="17" t="s">
        <v>126</v>
      </c>
      <c r="BM296" s="215" t="s">
        <v>784</v>
      </c>
    </row>
    <row r="297" s="2" customFormat="1">
      <c r="A297" s="38"/>
      <c r="B297" s="39"/>
      <c r="C297" s="40"/>
      <c r="D297" s="217" t="s">
        <v>128</v>
      </c>
      <c r="E297" s="40"/>
      <c r="F297" s="218" t="s">
        <v>607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128</v>
      </c>
      <c r="AU297" s="17" t="s">
        <v>81</v>
      </c>
    </row>
    <row r="298" s="2" customFormat="1">
      <c r="A298" s="38"/>
      <c r="B298" s="39"/>
      <c r="C298" s="40"/>
      <c r="D298" s="222" t="s">
        <v>130</v>
      </c>
      <c r="E298" s="40"/>
      <c r="F298" s="223" t="s">
        <v>608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130</v>
      </c>
      <c r="AU298" s="17" t="s">
        <v>81</v>
      </c>
    </row>
    <row r="299" s="2" customFormat="1" ht="21.75" customHeight="1">
      <c r="A299" s="38"/>
      <c r="B299" s="39"/>
      <c r="C299" s="204" t="s">
        <v>574</v>
      </c>
      <c r="D299" s="204" t="s">
        <v>121</v>
      </c>
      <c r="E299" s="205" t="s">
        <v>610</v>
      </c>
      <c r="F299" s="206" t="s">
        <v>611</v>
      </c>
      <c r="G299" s="207" t="s">
        <v>548</v>
      </c>
      <c r="H299" s="208">
        <v>421.01600000000002</v>
      </c>
      <c r="I299" s="209"/>
      <c r="J299" s="210">
        <f>ROUND(I299*H299,2)</f>
        <v>0</v>
      </c>
      <c r="K299" s="206" t="s">
        <v>125</v>
      </c>
      <c r="L299" s="44"/>
      <c r="M299" s="211" t="s">
        <v>19</v>
      </c>
      <c r="N299" s="212" t="s">
        <v>42</v>
      </c>
      <c r="O299" s="84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126</v>
      </c>
      <c r="AT299" s="215" t="s">
        <v>121</v>
      </c>
      <c r="AU299" s="215" t="s">
        <v>81</v>
      </c>
      <c r="AY299" s="17" t="s">
        <v>118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79</v>
      </c>
      <c r="BK299" s="216">
        <f>ROUND(I299*H299,2)</f>
        <v>0</v>
      </c>
      <c r="BL299" s="17" t="s">
        <v>126</v>
      </c>
      <c r="BM299" s="215" t="s">
        <v>785</v>
      </c>
    </row>
    <row r="300" s="2" customFormat="1">
      <c r="A300" s="38"/>
      <c r="B300" s="39"/>
      <c r="C300" s="40"/>
      <c r="D300" s="217" t="s">
        <v>128</v>
      </c>
      <c r="E300" s="40"/>
      <c r="F300" s="218" t="s">
        <v>613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128</v>
      </c>
      <c r="AU300" s="17" t="s">
        <v>81</v>
      </c>
    </row>
    <row r="301" s="2" customFormat="1">
      <c r="A301" s="38"/>
      <c r="B301" s="39"/>
      <c r="C301" s="40"/>
      <c r="D301" s="222" t="s">
        <v>130</v>
      </c>
      <c r="E301" s="40"/>
      <c r="F301" s="223" t="s">
        <v>614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130</v>
      </c>
      <c r="AU301" s="17" t="s">
        <v>81</v>
      </c>
    </row>
    <row r="302" s="2" customFormat="1" ht="21.75" customHeight="1">
      <c r="A302" s="38"/>
      <c r="B302" s="39"/>
      <c r="C302" s="204" t="s">
        <v>580</v>
      </c>
      <c r="D302" s="204" t="s">
        <v>121</v>
      </c>
      <c r="E302" s="205" t="s">
        <v>616</v>
      </c>
      <c r="F302" s="206" t="s">
        <v>617</v>
      </c>
      <c r="G302" s="207" t="s">
        <v>548</v>
      </c>
      <c r="H302" s="208">
        <v>421.01600000000002</v>
      </c>
      <c r="I302" s="209"/>
      <c r="J302" s="210">
        <f>ROUND(I302*H302,2)</f>
        <v>0</v>
      </c>
      <c r="K302" s="206" t="s">
        <v>125</v>
      </c>
      <c r="L302" s="44"/>
      <c r="M302" s="211" t="s">
        <v>19</v>
      </c>
      <c r="N302" s="212" t="s">
        <v>42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126</v>
      </c>
      <c r="AT302" s="215" t="s">
        <v>121</v>
      </c>
      <c r="AU302" s="215" t="s">
        <v>81</v>
      </c>
      <c r="AY302" s="17" t="s">
        <v>118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79</v>
      </c>
      <c r="BK302" s="216">
        <f>ROUND(I302*H302,2)</f>
        <v>0</v>
      </c>
      <c r="BL302" s="17" t="s">
        <v>126</v>
      </c>
      <c r="BM302" s="215" t="s">
        <v>786</v>
      </c>
    </row>
    <row r="303" s="2" customFormat="1">
      <c r="A303" s="38"/>
      <c r="B303" s="39"/>
      <c r="C303" s="40"/>
      <c r="D303" s="217" t="s">
        <v>128</v>
      </c>
      <c r="E303" s="40"/>
      <c r="F303" s="218" t="s">
        <v>619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128</v>
      </c>
      <c r="AU303" s="17" t="s">
        <v>81</v>
      </c>
    </row>
    <row r="304" s="2" customFormat="1">
      <c r="A304" s="38"/>
      <c r="B304" s="39"/>
      <c r="C304" s="40"/>
      <c r="D304" s="222" t="s">
        <v>130</v>
      </c>
      <c r="E304" s="40"/>
      <c r="F304" s="223" t="s">
        <v>620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130</v>
      </c>
      <c r="AU304" s="17" t="s">
        <v>81</v>
      </c>
    </row>
    <row r="305" s="12" customFormat="1" ht="25.92" customHeight="1">
      <c r="A305" s="12"/>
      <c r="B305" s="188"/>
      <c r="C305" s="189"/>
      <c r="D305" s="190" t="s">
        <v>70</v>
      </c>
      <c r="E305" s="191" t="s">
        <v>621</v>
      </c>
      <c r="F305" s="191" t="s">
        <v>622</v>
      </c>
      <c r="G305" s="189"/>
      <c r="H305" s="189"/>
      <c r="I305" s="192"/>
      <c r="J305" s="193">
        <f>BK305</f>
        <v>0</v>
      </c>
      <c r="K305" s="189"/>
      <c r="L305" s="194"/>
      <c r="M305" s="195"/>
      <c r="N305" s="196"/>
      <c r="O305" s="196"/>
      <c r="P305" s="197">
        <f>SUM(P306:P325)</f>
        <v>0</v>
      </c>
      <c r="Q305" s="196"/>
      <c r="R305" s="197">
        <f>SUM(R306:R325)</f>
        <v>0</v>
      </c>
      <c r="S305" s="196"/>
      <c r="T305" s="198">
        <f>SUM(T306:T325)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9" t="s">
        <v>148</v>
      </c>
      <c r="AT305" s="200" t="s">
        <v>70</v>
      </c>
      <c r="AU305" s="200" t="s">
        <v>71</v>
      </c>
      <c r="AY305" s="199" t="s">
        <v>118</v>
      </c>
      <c r="BK305" s="201">
        <f>SUM(BK306:BK325)</f>
        <v>0</v>
      </c>
    </row>
    <row r="306" s="2" customFormat="1" ht="16.5" customHeight="1">
      <c r="A306" s="38"/>
      <c r="B306" s="39"/>
      <c r="C306" s="204" t="s">
        <v>787</v>
      </c>
      <c r="D306" s="204" t="s">
        <v>121</v>
      </c>
      <c r="E306" s="205" t="s">
        <v>624</v>
      </c>
      <c r="F306" s="206" t="s">
        <v>625</v>
      </c>
      <c r="G306" s="207" t="s">
        <v>626</v>
      </c>
      <c r="H306" s="208">
        <v>1</v>
      </c>
      <c r="I306" s="209"/>
      <c r="J306" s="210">
        <f>ROUND(I306*H306,2)</f>
        <v>0</v>
      </c>
      <c r="K306" s="206" t="s">
        <v>19</v>
      </c>
      <c r="L306" s="44"/>
      <c r="M306" s="211" t="s">
        <v>19</v>
      </c>
      <c r="N306" s="212" t="s">
        <v>42</v>
      </c>
      <c r="O306" s="84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627</v>
      </c>
      <c r="AT306" s="215" t="s">
        <v>121</v>
      </c>
      <c r="AU306" s="215" t="s">
        <v>79</v>
      </c>
      <c r="AY306" s="17" t="s">
        <v>118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79</v>
      </c>
      <c r="BK306" s="216">
        <f>ROUND(I306*H306,2)</f>
        <v>0</v>
      </c>
      <c r="BL306" s="17" t="s">
        <v>627</v>
      </c>
      <c r="BM306" s="215" t="s">
        <v>788</v>
      </c>
    </row>
    <row r="307" s="2" customFormat="1">
      <c r="A307" s="38"/>
      <c r="B307" s="39"/>
      <c r="C307" s="40"/>
      <c r="D307" s="217" t="s">
        <v>128</v>
      </c>
      <c r="E307" s="40"/>
      <c r="F307" s="218" t="s">
        <v>625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128</v>
      </c>
      <c r="AU307" s="17" t="s">
        <v>79</v>
      </c>
    </row>
    <row r="308" s="2" customFormat="1" ht="16.5" customHeight="1">
      <c r="A308" s="38"/>
      <c r="B308" s="39"/>
      <c r="C308" s="204" t="s">
        <v>386</v>
      </c>
      <c r="D308" s="204" t="s">
        <v>121</v>
      </c>
      <c r="E308" s="205" t="s">
        <v>630</v>
      </c>
      <c r="F308" s="206" t="s">
        <v>631</v>
      </c>
      <c r="G308" s="207" t="s">
        <v>626</v>
      </c>
      <c r="H308" s="208">
        <v>1</v>
      </c>
      <c r="I308" s="209"/>
      <c r="J308" s="210">
        <f>ROUND(I308*H308,2)</f>
        <v>0</v>
      </c>
      <c r="K308" s="206" t="s">
        <v>19</v>
      </c>
      <c r="L308" s="44"/>
      <c r="M308" s="211" t="s">
        <v>19</v>
      </c>
      <c r="N308" s="212" t="s">
        <v>42</v>
      </c>
      <c r="O308" s="84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627</v>
      </c>
      <c r="AT308" s="215" t="s">
        <v>121</v>
      </c>
      <c r="AU308" s="215" t="s">
        <v>79</v>
      </c>
      <c r="AY308" s="17" t="s">
        <v>118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79</v>
      </c>
      <c r="BK308" s="216">
        <f>ROUND(I308*H308,2)</f>
        <v>0</v>
      </c>
      <c r="BL308" s="17" t="s">
        <v>627</v>
      </c>
      <c r="BM308" s="215" t="s">
        <v>789</v>
      </c>
    </row>
    <row r="309" s="2" customFormat="1">
      <c r="A309" s="38"/>
      <c r="B309" s="39"/>
      <c r="C309" s="40"/>
      <c r="D309" s="217" t="s">
        <v>128</v>
      </c>
      <c r="E309" s="40"/>
      <c r="F309" s="218" t="s">
        <v>631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128</v>
      </c>
      <c r="AU309" s="17" t="s">
        <v>79</v>
      </c>
    </row>
    <row r="310" s="2" customFormat="1" ht="16.5" customHeight="1">
      <c r="A310" s="38"/>
      <c r="B310" s="39"/>
      <c r="C310" s="204" t="s">
        <v>393</v>
      </c>
      <c r="D310" s="204" t="s">
        <v>121</v>
      </c>
      <c r="E310" s="205" t="s">
        <v>634</v>
      </c>
      <c r="F310" s="206" t="s">
        <v>635</v>
      </c>
      <c r="G310" s="207" t="s">
        <v>626</v>
      </c>
      <c r="H310" s="208">
        <v>1</v>
      </c>
      <c r="I310" s="209"/>
      <c r="J310" s="210">
        <f>ROUND(I310*H310,2)</f>
        <v>0</v>
      </c>
      <c r="K310" s="206" t="s">
        <v>19</v>
      </c>
      <c r="L310" s="44"/>
      <c r="M310" s="211" t="s">
        <v>19</v>
      </c>
      <c r="N310" s="212" t="s">
        <v>42</v>
      </c>
      <c r="O310" s="84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627</v>
      </c>
      <c r="AT310" s="215" t="s">
        <v>121</v>
      </c>
      <c r="AU310" s="215" t="s">
        <v>79</v>
      </c>
      <c r="AY310" s="17" t="s">
        <v>118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79</v>
      </c>
      <c r="BK310" s="216">
        <f>ROUND(I310*H310,2)</f>
        <v>0</v>
      </c>
      <c r="BL310" s="17" t="s">
        <v>627</v>
      </c>
      <c r="BM310" s="215" t="s">
        <v>790</v>
      </c>
    </row>
    <row r="311" s="2" customFormat="1">
      <c r="A311" s="38"/>
      <c r="B311" s="39"/>
      <c r="C311" s="40"/>
      <c r="D311" s="217" t="s">
        <v>128</v>
      </c>
      <c r="E311" s="40"/>
      <c r="F311" s="218" t="s">
        <v>635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128</v>
      </c>
      <c r="AU311" s="17" t="s">
        <v>79</v>
      </c>
    </row>
    <row r="312" s="2" customFormat="1" ht="16.5" customHeight="1">
      <c r="A312" s="38"/>
      <c r="B312" s="39"/>
      <c r="C312" s="204" t="s">
        <v>380</v>
      </c>
      <c r="D312" s="204" t="s">
        <v>121</v>
      </c>
      <c r="E312" s="205" t="s">
        <v>638</v>
      </c>
      <c r="F312" s="206" t="s">
        <v>639</v>
      </c>
      <c r="G312" s="207" t="s">
        <v>626</v>
      </c>
      <c r="H312" s="208">
        <v>1</v>
      </c>
      <c r="I312" s="209"/>
      <c r="J312" s="210">
        <f>ROUND(I312*H312,2)</f>
        <v>0</v>
      </c>
      <c r="K312" s="206" t="s">
        <v>19</v>
      </c>
      <c r="L312" s="44"/>
      <c r="M312" s="211" t="s">
        <v>19</v>
      </c>
      <c r="N312" s="212" t="s">
        <v>42</v>
      </c>
      <c r="O312" s="84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627</v>
      </c>
      <c r="AT312" s="215" t="s">
        <v>121</v>
      </c>
      <c r="AU312" s="215" t="s">
        <v>79</v>
      </c>
      <c r="AY312" s="17" t="s">
        <v>118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79</v>
      </c>
      <c r="BK312" s="216">
        <f>ROUND(I312*H312,2)</f>
        <v>0</v>
      </c>
      <c r="BL312" s="17" t="s">
        <v>627</v>
      </c>
      <c r="BM312" s="215" t="s">
        <v>791</v>
      </c>
    </row>
    <row r="313" s="2" customFormat="1">
      <c r="A313" s="38"/>
      <c r="B313" s="39"/>
      <c r="C313" s="40"/>
      <c r="D313" s="217" t="s">
        <v>128</v>
      </c>
      <c r="E313" s="40"/>
      <c r="F313" s="218" t="s">
        <v>639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128</v>
      </c>
      <c r="AU313" s="17" t="s">
        <v>79</v>
      </c>
    </row>
    <row r="314" s="13" customFormat="1">
      <c r="A314" s="13"/>
      <c r="B314" s="224"/>
      <c r="C314" s="225"/>
      <c r="D314" s="217" t="s">
        <v>132</v>
      </c>
      <c r="E314" s="226" t="s">
        <v>19</v>
      </c>
      <c r="F314" s="227" t="s">
        <v>641</v>
      </c>
      <c r="G314" s="225"/>
      <c r="H314" s="228">
        <v>1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132</v>
      </c>
      <c r="AU314" s="234" t="s">
        <v>79</v>
      </c>
      <c r="AV314" s="13" t="s">
        <v>81</v>
      </c>
      <c r="AW314" s="13" t="s">
        <v>33</v>
      </c>
      <c r="AX314" s="13" t="s">
        <v>79</v>
      </c>
      <c r="AY314" s="234" t="s">
        <v>118</v>
      </c>
    </row>
    <row r="315" s="2" customFormat="1" ht="16.5" customHeight="1">
      <c r="A315" s="38"/>
      <c r="B315" s="39"/>
      <c r="C315" s="204" t="s">
        <v>407</v>
      </c>
      <c r="D315" s="204" t="s">
        <v>121</v>
      </c>
      <c r="E315" s="205" t="s">
        <v>643</v>
      </c>
      <c r="F315" s="206" t="s">
        <v>644</v>
      </c>
      <c r="G315" s="207" t="s">
        <v>626</v>
      </c>
      <c r="H315" s="208">
        <v>1</v>
      </c>
      <c r="I315" s="209"/>
      <c r="J315" s="210">
        <f>ROUND(I315*H315,2)</f>
        <v>0</v>
      </c>
      <c r="K315" s="206" t="s">
        <v>19</v>
      </c>
      <c r="L315" s="44"/>
      <c r="M315" s="211" t="s">
        <v>19</v>
      </c>
      <c r="N315" s="212" t="s">
        <v>42</v>
      </c>
      <c r="O315" s="84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15" t="s">
        <v>627</v>
      </c>
      <c r="AT315" s="215" t="s">
        <v>121</v>
      </c>
      <c r="AU315" s="215" t="s">
        <v>79</v>
      </c>
      <c r="AY315" s="17" t="s">
        <v>118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7" t="s">
        <v>79</v>
      </c>
      <c r="BK315" s="216">
        <f>ROUND(I315*H315,2)</f>
        <v>0</v>
      </c>
      <c r="BL315" s="17" t="s">
        <v>627</v>
      </c>
      <c r="BM315" s="215" t="s">
        <v>792</v>
      </c>
    </row>
    <row r="316" s="2" customFormat="1">
      <c r="A316" s="38"/>
      <c r="B316" s="39"/>
      <c r="C316" s="40"/>
      <c r="D316" s="217" t="s">
        <v>128</v>
      </c>
      <c r="E316" s="40"/>
      <c r="F316" s="218" t="s">
        <v>644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128</v>
      </c>
      <c r="AU316" s="17" t="s">
        <v>79</v>
      </c>
    </row>
    <row r="317" s="2" customFormat="1" ht="16.5" customHeight="1">
      <c r="A317" s="38"/>
      <c r="B317" s="39"/>
      <c r="C317" s="204" t="s">
        <v>545</v>
      </c>
      <c r="D317" s="204" t="s">
        <v>121</v>
      </c>
      <c r="E317" s="205" t="s">
        <v>647</v>
      </c>
      <c r="F317" s="206" t="s">
        <v>648</v>
      </c>
      <c r="G317" s="207" t="s">
        <v>626</v>
      </c>
      <c r="H317" s="208">
        <v>1</v>
      </c>
      <c r="I317" s="209"/>
      <c r="J317" s="210">
        <f>ROUND(I317*H317,2)</f>
        <v>0</v>
      </c>
      <c r="K317" s="206" t="s">
        <v>19</v>
      </c>
      <c r="L317" s="44"/>
      <c r="M317" s="211" t="s">
        <v>19</v>
      </c>
      <c r="N317" s="212" t="s">
        <v>42</v>
      </c>
      <c r="O317" s="84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627</v>
      </c>
      <c r="AT317" s="215" t="s">
        <v>121</v>
      </c>
      <c r="AU317" s="215" t="s">
        <v>79</v>
      </c>
      <c r="AY317" s="17" t="s">
        <v>118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79</v>
      </c>
      <c r="BK317" s="216">
        <f>ROUND(I317*H317,2)</f>
        <v>0</v>
      </c>
      <c r="BL317" s="17" t="s">
        <v>627</v>
      </c>
      <c r="BM317" s="215" t="s">
        <v>793</v>
      </c>
    </row>
    <row r="318" s="2" customFormat="1">
      <c r="A318" s="38"/>
      <c r="B318" s="39"/>
      <c r="C318" s="40"/>
      <c r="D318" s="217" t="s">
        <v>128</v>
      </c>
      <c r="E318" s="40"/>
      <c r="F318" s="218" t="s">
        <v>648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128</v>
      </c>
      <c r="AU318" s="17" t="s">
        <v>79</v>
      </c>
    </row>
    <row r="319" s="2" customFormat="1" ht="16.5" customHeight="1">
      <c r="A319" s="38"/>
      <c r="B319" s="39"/>
      <c r="C319" s="204" t="s">
        <v>553</v>
      </c>
      <c r="D319" s="204" t="s">
        <v>121</v>
      </c>
      <c r="E319" s="205" t="s">
        <v>651</v>
      </c>
      <c r="F319" s="206" t="s">
        <v>652</v>
      </c>
      <c r="G319" s="207" t="s">
        <v>626</v>
      </c>
      <c r="H319" s="208">
        <v>1</v>
      </c>
      <c r="I319" s="209"/>
      <c r="J319" s="210">
        <f>ROUND(I319*H319,2)</f>
        <v>0</v>
      </c>
      <c r="K319" s="206" t="s">
        <v>19</v>
      </c>
      <c r="L319" s="44"/>
      <c r="M319" s="211" t="s">
        <v>19</v>
      </c>
      <c r="N319" s="212" t="s">
        <v>42</v>
      </c>
      <c r="O319" s="84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627</v>
      </c>
      <c r="AT319" s="215" t="s">
        <v>121</v>
      </c>
      <c r="AU319" s="215" t="s">
        <v>79</v>
      </c>
      <c r="AY319" s="17" t="s">
        <v>118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79</v>
      </c>
      <c r="BK319" s="216">
        <f>ROUND(I319*H319,2)</f>
        <v>0</v>
      </c>
      <c r="BL319" s="17" t="s">
        <v>627</v>
      </c>
      <c r="BM319" s="215" t="s">
        <v>794</v>
      </c>
    </row>
    <row r="320" s="2" customFormat="1">
      <c r="A320" s="38"/>
      <c r="B320" s="39"/>
      <c r="C320" s="40"/>
      <c r="D320" s="217" t="s">
        <v>128</v>
      </c>
      <c r="E320" s="40"/>
      <c r="F320" s="218" t="s">
        <v>652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128</v>
      </c>
      <c r="AU320" s="17" t="s">
        <v>79</v>
      </c>
    </row>
    <row r="321" s="2" customFormat="1" ht="16.5" customHeight="1">
      <c r="A321" s="38"/>
      <c r="B321" s="39"/>
      <c r="C321" s="204" t="s">
        <v>560</v>
      </c>
      <c r="D321" s="204" t="s">
        <v>121</v>
      </c>
      <c r="E321" s="205" t="s">
        <v>655</v>
      </c>
      <c r="F321" s="206" t="s">
        <v>656</v>
      </c>
      <c r="G321" s="207" t="s">
        <v>301</v>
      </c>
      <c r="H321" s="208">
        <v>15</v>
      </c>
      <c r="I321" s="209"/>
      <c r="J321" s="210">
        <f>ROUND(I321*H321,2)</f>
        <v>0</v>
      </c>
      <c r="K321" s="206" t="s">
        <v>19</v>
      </c>
      <c r="L321" s="44"/>
      <c r="M321" s="211" t="s">
        <v>19</v>
      </c>
      <c r="N321" s="212" t="s">
        <v>42</v>
      </c>
      <c r="O321" s="84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627</v>
      </c>
      <c r="AT321" s="215" t="s">
        <v>121</v>
      </c>
      <c r="AU321" s="215" t="s">
        <v>79</v>
      </c>
      <c r="AY321" s="17" t="s">
        <v>118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79</v>
      </c>
      <c r="BK321" s="216">
        <f>ROUND(I321*H321,2)</f>
        <v>0</v>
      </c>
      <c r="BL321" s="17" t="s">
        <v>627</v>
      </c>
      <c r="BM321" s="215" t="s">
        <v>795</v>
      </c>
    </row>
    <row r="322" s="2" customFormat="1">
      <c r="A322" s="38"/>
      <c r="B322" s="39"/>
      <c r="C322" s="40"/>
      <c r="D322" s="217" t="s">
        <v>128</v>
      </c>
      <c r="E322" s="40"/>
      <c r="F322" s="218" t="s">
        <v>656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128</v>
      </c>
      <c r="AU322" s="17" t="s">
        <v>79</v>
      </c>
    </row>
    <row r="323" s="2" customFormat="1" ht="16.5" customHeight="1">
      <c r="A323" s="38"/>
      <c r="B323" s="39"/>
      <c r="C323" s="204" t="s">
        <v>567</v>
      </c>
      <c r="D323" s="204" t="s">
        <v>121</v>
      </c>
      <c r="E323" s="205" t="s">
        <v>659</v>
      </c>
      <c r="F323" s="206" t="s">
        <v>660</v>
      </c>
      <c r="G323" s="207" t="s">
        <v>626</v>
      </c>
      <c r="H323" s="208">
        <v>1</v>
      </c>
      <c r="I323" s="209"/>
      <c r="J323" s="210">
        <f>ROUND(I323*H323,2)</f>
        <v>0</v>
      </c>
      <c r="K323" s="206" t="s">
        <v>19</v>
      </c>
      <c r="L323" s="44"/>
      <c r="M323" s="211" t="s">
        <v>19</v>
      </c>
      <c r="N323" s="212" t="s">
        <v>42</v>
      </c>
      <c r="O323" s="84"/>
      <c r="P323" s="213">
        <f>O323*H323</f>
        <v>0</v>
      </c>
      <c r="Q323" s="213">
        <v>0</v>
      </c>
      <c r="R323" s="213">
        <f>Q323*H323</f>
        <v>0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627</v>
      </c>
      <c r="AT323" s="215" t="s">
        <v>121</v>
      </c>
      <c r="AU323" s="215" t="s">
        <v>79</v>
      </c>
      <c r="AY323" s="17" t="s">
        <v>118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79</v>
      </c>
      <c r="BK323" s="216">
        <f>ROUND(I323*H323,2)</f>
        <v>0</v>
      </c>
      <c r="BL323" s="17" t="s">
        <v>627</v>
      </c>
      <c r="BM323" s="215" t="s">
        <v>796</v>
      </c>
    </row>
    <row r="324" s="2" customFormat="1">
      <c r="A324" s="38"/>
      <c r="B324" s="39"/>
      <c r="C324" s="40"/>
      <c r="D324" s="217" t="s">
        <v>128</v>
      </c>
      <c r="E324" s="40"/>
      <c r="F324" s="218" t="s">
        <v>660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128</v>
      </c>
      <c r="AU324" s="17" t="s">
        <v>79</v>
      </c>
    </row>
    <row r="325" s="13" customFormat="1">
      <c r="A325" s="13"/>
      <c r="B325" s="224"/>
      <c r="C325" s="225"/>
      <c r="D325" s="217" t="s">
        <v>132</v>
      </c>
      <c r="E325" s="226" t="s">
        <v>19</v>
      </c>
      <c r="F325" s="227" t="s">
        <v>662</v>
      </c>
      <c r="G325" s="225"/>
      <c r="H325" s="228">
        <v>1</v>
      </c>
      <c r="I325" s="229"/>
      <c r="J325" s="225"/>
      <c r="K325" s="225"/>
      <c r="L325" s="230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132</v>
      </c>
      <c r="AU325" s="234" t="s">
        <v>79</v>
      </c>
      <c r="AV325" s="13" t="s">
        <v>81</v>
      </c>
      <c r="AW325" s="13" t="s">
        <v>33</v>
      </c>
      <c r="AX325" s="13" t="s">
        <v>79</v>
      </c>
      <c r="AY325" s="234" t="s">
        <v>118</v>
      </c>
    </row>
    <row r="326" s="2" customFormat="1" ht="6.96" customHeight="1">
      <c r="A326" s="38"/>
      <c r="B326" s="59"/>
      <c r="C326" s="60"/>
      <c r="D326" s="60"/>
      <c r="E326" s="60"/>
      <c r="F326" s="60"/>
      <c r="G326" s="60"/>
      <c r="H326" s="60"/>
      <c r="I326" s="60"/>
      <c r="J326" s="60"/>
      <c r="K326" s="60"/>
      <c r="L326" s="44"/>
      <c r="M326" s="38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</row>
  </sheetData>
  <sheetProtection sheet="1" autoFilter="0" formatColumns="0" formatRows="0" objects="1" scenarios="1" spinCount="100000" saltValue="9vfAg4pEKDl0eq9zDzxSHYBrobT3iQaHu86EZdSbtQif9H2UY3I+9qcZAq7hlESJtiP5KfCkfO0sF9/Q2MV0Hw==" hashValue="kY9eiVz4r8gefoSPpVFnPG/ZasgEeQwjAkc6E1gtM+F6S+LQsFHLwsJhq0a74caAZIeh9RM1X1NKK0pBTF5sqA==" algorithmName="SHA-512" password="CC35"/>
  <autoFilter ref="C86:K32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3_02/131151102"/>
    <hyperlink ref="F96" r:id="rId2" display="https://podminky.urs.cz/item/CS_URS_2023_02/132351102"/>
    <hyperlink ref="F100" r:id="rId3" display="https://podminky.urs.cz/item/CS_URS_2023_02/174151101"/>
    <hyperlink ref="F104" r:id="rId4" display="https://podminky.urs.cz/item/CS_URS_2023_01/181006112"/>
    <hyperlink ref="F111" r:id="rId5" display="https://podminky.urs.cz/item/CS_URS_2023_01/181411131"/>
    <hyperlink ref="F116" r:id="rId6" display="https://podminky.urs.cz/item/CS_URS_2023_01/181912111"/>
    <hyperlink ref="F119" r:id="rId7" display="https://podminky.urs.cz/item/CS_URS_2023_01/181951112"/>
    <hyperlink ref="F124" r:id="rId8" display="https://podminky.urs.cz/item/CS_URS_2023_02/564851111"/>
    <hyperlink ref="F128" r:id="rId9" display="https://podminky.urs.cz/item/CS_URS_2023_02/564861111"/>
    <hyperlink ref="F132" r:id="rId10" display="https://podminky.urs.cz/item/CS_URS_2023_02/567132111"/>
    <hyperlink ref="F135" r:id="rId11" display="https://podminky.urs.cz/item/CS_URS_2023_02/591111111"/>
    <hyperlink ref="F142" r:id="rId12" display="https://podminky.urs.cz/item/CS_URS_2023_02/591411111"/>
    <hyperlink ref="F148" r:id="rId13" display="https://podminky.urs.cz/item/CS_URS_2023_02/596212212"/>
    <hyperlink ref="F158" r:id="rId14" display="https://podminky.urs.cz/item/CS_URS_2023_02/711161273"/>
    <hyperlink ref="F164" r:id="rId15" display="https://podminky.urs.cz/item/CS_URS_2023_02/979071112"/>
    <hyperlink ref="F167" r:id="rId16" display="https://podminky.urs.cz/item/CS_URS_2023_02/979071122"/>
    <hyperlink ref="F171" r:id="rId17" display="https://podminky.urs.cz/item/CS_URS_2023_02/871350410"/>
    <hyperlink ref="F176" r:id="rId18" display="https://podminky.urs.cz/item/CS_URS_2023_02/877350410"/>
    <hyperlink ref="F204" r:id="rId19" display="https://podminky.urs.cz/item/CS_URS_2023_02/113106144"/>
    <hyperlink ref="F207" r:id="rId20" display="https://podminky.urs.cz/item/CS_URS_2023_02/113106271"/>
    <hyperlink ref="F211" r:id="rId21" display="https://podminky.urs.cz/item/CS_URS_2023_02/113107137"/>
    <hyperlink ref="F214" r:id="rId22" display="https://podminky.urs.cz/item/CS_URS_2023_02/113107222"/>
    <hyperlink ref="F218" r:id="rId23" display="https://podminky.urs.cz/item/CS_URS_2023_02/113107224"/>
    <hyperlink ref="F222" r:id="rId24" display="https://podminky.urs.cz/item/CS_URS_2023_02/113107244"/>
    <hyperlink ref="F226" r:id="rId25" display="https://podminky.urs.cz/item/CS_URS_2023_02/113201112"/>
    <hyperlink ref="F230" r:id="rId26" display="https://podminky.urs.cz/item/CS_URS_2023_02/211971110"/>
    <hyperlink ref="F237" r:id="rId27" display="https://podminky.urs.cz/item/CS_URS_2023_02/212752402"/>
    <hyperlink ref="F241" r:id="rId28" display="https://podminky.urs.cz/item/CS_URS_2023_01/899331111"/>
    <hyperlink ref="F244" r:id="rId29" display="https://podminky.urs.cz/item/CS_URS_2023_01/899431111"/>
    <hyperlink ref="F261" r:id="rId30" display="https://podminky.urs.cz/item/CS_URS_2023_02/916241213"/>
    <hyperlink ref="F267" r:id="rId31" display="https://podminky.urs.cz/item/CS_URS_2023_02/997221551"/>
    <hyperlink ref="F271" r:id="rId32" display="https://podminky.urs.cz/item/CS_URS_2023_02/997221559"/>
    <hyperlink ref="F275" r:id="rId33" display="https://podminky.urs.cz/item/CS_URS_2023_02/997221571"/>
    <hyperlink ref="F279" r:id="rId34" display="https://podminky.urs.cz/item/CS_URS_2023_02/997221579"/>
    <hyperlink ref="F283" r:id="rId35" display="https://podminky.urs.cz/item/CS_URS_2023_02/997221645"/>
    <hyperlink ref="F287" r:id="rId36" display="https://podminky.urs.cz/item/CS_URS_2023_02/997221861"/>
    <hyperlink ref="F293" r:id="rId37" display="https://podminky.urs.cz/item/CS_URS_2023_02/997221873"/>
    <hyperlink ref="F298" r:id="rId38" display="https://podminky.urs.cz/item/CS_URS_2023_02/998223011"/>
    <hyperlink ref="F301" r:id="rId39" display="https://podminky.urs.cz/item/CS_URS_2023_02/998223094"/>
    <hyperlink ref="F304" r:id="rId40" display="https://podminky.urs.cz/item/CS_URS_2023_02/99822309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88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Rekonstrukce komunikace ulic S.Čecha a Strážní, Lanškroun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89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797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16. 8. 2023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798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798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ROUND((SUM(BE81:BE85)),  2)</f>
        <v>0</v>
      </c>
      <c r="G33" s="38"/>
      <c r="H33" s="38"/>
      <c r="I33" s="148">
        <v>0.20999999999999999</v>
      </c>
      <c r="J33" s="147">
        <f>ROUND(((SUM(BE81:BE85))*I33),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ROUND((SUM(BF81:BF85)),  2)</f>
        <v>0</v>
      </c>
      <c r="G34" s="38"/>
      <c r="H34" s="38"/>
      <c r="I34" s="148">
        <v>0.14999999999999999</v>
      </c>
      <c r="J34" s="147">
        <f>ROUND(((SUM(BF81:BF85))*I34),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ROUND((SUM(BG81:BG85)),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ROUND((SUM(BH81:BH85)),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ROUND((SUM(BI81:BI85)),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komunikace ulic S.Čecha a Strážní, Lanškroun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89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401 -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Lanškroun</v>
      </c>
      <c r="G52" s="40"/>
      <c r="H52" s="40"/>
      <c r="I52" s="32" t="s">
        <v>23</v>
      </c>
      <c r="J52" s="72" t="str">
        <f>IF(J12="","",J12)</f>
        <v>16. 8. 2023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Lanškroun</v>
      </c>
      <c r="G54" s="40"/>
      <c r="H54" s="40"/>
      <c r="I54" s="32" t="s">
        <v>31</v>
      </c>
      <c r="J54" s="36" t="str">
        <f>E21</f>
        <v>Michal Marek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Michal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92</v>
      </c>
      <c r="D57" s="162"/>
      <c r="E57" s="162"/>
      <c r="F57" s="162"/>
      <c r="G57" s="162"/>
      <c r="H57" s="162"/>
      <c r="I57" s="162"/>
      <c r="J57" s="163" t="s">
        <v>93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94</v>
      </c>
    </row>
    <row r="60" s="9" customFormat="1" ht="24.96" customHeight="1">
      <c r="A60" s="9"/>
      <c r="B60" s="165"/>
      <c r="C60" s="166"/>
      <c r="D60" s="167" t="s">
        <v>799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800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Rekonstrukce komunikace ulic S.Čecha a Strážní, Lanškroun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89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401 - Veřejné osvětlení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Lanškroun</v>
      </c>
      <c r="G75" s="40"/>
      <c r="H75" s="40"/>
      <c r="I75" s="32" t="s">
        <v>23</v>
      </c>
      <c r="J75" s="72" t="str">
        <f>IF(J12="","",J12)</f>
        <v>16. 8. 2023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Město Lanškroun</v>
      </c>
      <c r="G77" s="40"/>
      <c r="H77" s="40"/>
      <c r="I77" s="32" t="s">
        <v>31</v>
      </c>
      <c r="J77" s="36" t="str">
        <f>E21</f>
        <v>Michal Marek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Michal Marek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104</v>
      </c>
      <c r="D80" s="180" t="s">
        <v>56</v>
      </c>
      <c r="E80" s="180" t="s">
        <v>52</v>
      </c>
      <c r="F80" s="180" t="s">
        <v>53</v>
      </c>
      <c r="G80" s="180" t="s">
        <v>105</v>
      </c>
      <c r="H80" s="180" t="s">
        <v>106</v>
      </c>
      <c r="I80" s="180" t="s">
        <v>107</v>
      </c>
      <c r="J80" s="180" t="s">
        <v>93</v>
      </c>
      <c r="K80" s="181" t="s">
        <v>108</v>
      </c>
      <c r="L80" s="182"/>
      <c r="M80" s="92" t="s">
        <v>19</v>
      </c>
      <c r="N80" s="93" t="s">
        <v>41</v>
      </c>
      <c r="O80" s="93" t="s">
        <v>109</v>
      </c>
      <c r="P80" s="93" t="s">
        <v>110</v>
      </c>
      <c r="Q80" s="93" t="s">
        <v>111</v>
      </c>
      <c r="R80" s="93" t="s">
        <v>112</v>
      </c>
      <c r="S80" s="93" t="s">
        <v>113</v>
      </c>
      <c r="T80" s="94" t="s">
        <v>114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94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70</v>
      </c>
      <c r="E82" s="191" t="s">
        <v>801</v>
      </c>
      <c r="F82" s="191" t="s">
        <v>802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126</v>
      </c>
      <c r="AT82" s="200" t="s">
        <v>70</v>
      </c>
      <c r="AU82" s="200" t="s">
        <v>71</v>
      </c>
      <c r="AY82" s="199" t="s">
        <v>118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70</v>
      </c>
      <c r="E83" s="202" t="s">
        <v>803</v>
      </c>
      <c r="F83" s="202" t="s">
        <v>86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SUM(P84:P85)</f>
        <v>0</v>
      </c>
      <c r="Q83" s="196"/>
      <c r="R83" s="197">
        <f>SUM(R84:R85)</f>
        <v>0</v>
      </c>
      <c r="S83" s="196"/>
      <c r="T83" s="198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126</v>
      </c>
      <c r="AT83" s="200" t="s">
        <v>70</v>
      </c>
      <c r="AU83" s="200" t="s">
        <v>79</v>
      </c>
      <c r="AY83" s="199" t="s">
        <v>118</v>
      </c>
      <c r="BK83" s="201">
        <f>SUM(BK84:BK85)</f>
        <v>0</v>
      </c>
    </row>
    <row r="84" s="2" customFormat="1" ht="16.5" customHeight="1">
      <c r="A84" s="38"/>
      <c r="B84" s="39"/>
      <c r="C84" s="204" t="s">
        <v>79</v>
      </c>
      <c r="D84" s="204" t="s">
        <v>121</v>
      </c>
      <c r="E84" s="205" t="s">
        <v>804</v>
      </c>
      <c r="F84" s="206" t="s">
        <v>19</v>
      </c>
      <c r="G84" s="207" t="s">
        <v>358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42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805</v>
      </c>
      <c r="AT84" s="215" t="s">
        <v>121</v>
      </c>
      <c r="AU84" s="215" t="s">
        <v>81</v>
      </c>
      <c r="AY84" s="17" t="s">
        <v>118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79</v>
      </c>
      <c r="BK84" s="216">
        <f>ROUND(I84*H84,2)</f>
        <v>0</v>
      </c>
      <c r="BL84" s="17" t="s">
        <v>805</v>
      </c>
      <c r="BM84" s="215" t="s">
        <v>806</v>
      </c>
    </row>
    <row r="85" s="2" customFormat="1">
      <c r="A85" s="38"/>
      <c r="B85" s="39"/>
      <c r="C85" s="40"/>
      <c r="D85" s="217" t="s">
        <v>128</v>
      </c>
      <c r="E85" s="40"/>
      <c r="F85" s="218" t="s">
        <v>807</v>
      </c>
      <c r="G85" s="40"/>
      <c r="H85" s="40"/>
      <c r="I85" s="219"/>
      <c r="J85" s="40"/>
      <c r="K85" s="40"/>
      <c r="L85" s="44"/>
      <c r="M85" s="259"/>
      <c r="N85" s="260"/>
      <c r="O85" s="261"/>
      <c r="P85" s="261"/>
      <c r="Q85" s="261"/>
      <c r="R85" s="261"/>
      <c r="S85" s="261"/>
      <c r="T85" s="262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128</v>
      </c>
      <c r="AU85" s="17" t="s">
        <v>81</v>
      </c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44"/>
      <c r="M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</sheetData>
  <sheetProtection sheet="1" autoFilter="0" formatColumns="0" formatRows="0" objects="1" scenarios="1" spinCount="100000" saltValue="7ZwPE5FoYE34AWWIr/YUYcyYWxILMMqEXs8lM7H08PoeFmWamALxxi6IugIttFDfvUw+Nkg9L94ZTUvMpo/LCg==" hashValue="UQyXN22a4BEfgVIUZKO13LqtWy5p1ZM/SvZ43SebtKLAf0zTceMPXalOgJ248lH3MOHoLInR3r37GG1UjEv3Lg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808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809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810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811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812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813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814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815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816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817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818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78</v>
      </c>
      <c r="F18" s="274" t="s">
        <v>819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820</v>
      </c>
      <c r="F19" s="274" t="s">
        <v>821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822</v>
      </c>
      <c r="F20" s="274" t="s">
        <v>823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824</v>
      </c>
      <c r="F21" s="274" t="s">
        <v>825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826</v>
      </c>
      <c r="F22" s="274" t="s">
        <v>827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828</v>
      </c>
      <c r="F23" s="274" t="s">
        <v>829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830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831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832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833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834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835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836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837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838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104</v>
      </c>
      <c r="F36" s="274"/>
      <c r="G36" s="274" t="s">
        <v>839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840</v>
      </c>
      <c r="F37" s="274"/>
      <c r="G37" s="274" t="s">
        <v>841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52</v>
      </c>
      <c r="F38" s="274"/>
      <c r="G38" s="274" t="s">
        <v>842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53</v>
      </c>
      <c r="F39" s="274"/>
      <c r="G39" s="274" t="s">
        <v>843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105</v>
      </c>
      <c r="F40" s="274"/>
      <c r="G40" s="274" t="s">
        <v>844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106</v>
      </c>
      <c r="F41" s="274"/>
      <c r="G41" s="274" t="s">
        <v>845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846</v>
      </c>
      <c r="F42" s="274"/>
      <c r="G42" s="274" t="s">
        <v>847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848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849</v>
      </c>
      <c r="F44" s="274"/>
      <c r="G44" s="274" t="s">
        <v>850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108</v>
      </c>
      <c r="F45" s="274"/>
      <c r="G45" s="274" t="s">
        <v>851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852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853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854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855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856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857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858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859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860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861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862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863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864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865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866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867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868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869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870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871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872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873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874</v>
      </c>
      <c r="D76" s="292"/>
      <c r="E76" s="292"/>
      <c r="F76" s="292" t="s">
        <v>875</v>
      </c>
      <c r="G76" s="293"/>
      <c r="H76" s="292" t="s">
        <v>53</v>
      </c>
      <c r="I76" s="292" t="s">
        <v>56</v>
      </c>
      <c r="J76" s="292" t="s">
        <v>876</v>
      </c>
      <c r="K76" s="291"/>
    </row>
    <row r="77" s="1" customFormat="1" ht="17.25" customHeight="1">
      <c r="B77" s="289"/>
      <c r="C77" s="294" t="s">
        <v>877</v>
      </c>
      <c r="D77" s="294"/>
      <c r="E77" s="294"/>
      <c r="F77" s="295" t="s">
        <v>878</v>
      </c>
      <c r="G77" s="296"/>
      <c r="H77" s="294"/>
      <c r="I77" s="294"/>
      <c r="J77" s="294" t="s">
        <v>879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52</v>
      </c>
      <c r="D79" s="299"/>
      <c r="E79" s="299"/>
      <c r="F79" s="300" t="s">
        <v>880</v>
      </c>
      <c r="G79" s="301"/>
      <c r="H79" s="277" t="s">
        <v>881</v>
      </c>
      <c r="I79" s="277" t="s">
        <v>882</v>
      </c>
      <c r="J79" s="277">
        <v>20</v>
      </c>
      <c r="K79" s="291"/>
    </row>
    <row r="80" s="1" customFormat="1" ht="15" customHeight="1">
      <c r="B80" s="289"/>
      <c r="C80" s="277" t="s">
        <v>883</v>
      </c>
      <c r="D80" s="277"/>
      <c r="E80" s="277"/>
      <c r="F80" s="300" t="s">
        <v>880</v>
      </c>
      <c r="G80" s="301"/>
      <c r="H80" s="277" t="s">
        <v>884</v>
      </c>
      <c r="I80" s="277" t="s">
        <v>882</v>
      </c>
      <c r="J80" s="277">
        <v>120</v>
      </c>
      <c r="K80" s="291"/>
    </row>
    <row r="81" s="1" customFormat="1" ht="15" customHeight="1">
      <c r="B81" s="302"/>
      <c r="C81" s="277" t="s">
        <v>885</v>
      </c>
      <c r="D81" s="277"/>
      <c r="E81" s="277"/>
      <c r="F81" s="300" t="s">
        <v>886</v>
      </c>
      <c r="G81" s="301"/>
      <c r="H81" s="277" t="s">
        <v>887</v>
      </c>
      <c r="I81" s="277" t="s">
        <v>882</v>
      </c>
      <c r="J81" s="277">
        <v>50</v>
      </c>
      <c r="K81" s="291"/>
    </row>
    <row r="82" s="1" customFormat="1" ht="15" customHeight="1">
      <c r="B82" s="302"/>
      <c r="C82" s="277" t="s">
        <v>888</v>
      </c>
      <c r="D82" s="277"/>
      <c r="E82" s="277"/>
      <c r="F82" s="300" t="s">
        <v>880</v>
      </c>
      <c r="G82" s="301"/>
      <c r="H82" s="277" t="s">
        <v>889</v>
      </c>
      <c r="I82" s="277" t="s">
        <v>890</v>
      </c>
      <c r="J82" s="277"/>
      <c r="K82" s="291"/>
    </row>
    <row r="83" s="1" customFormat="1" ht="15" customHeight="1">
      <c r="B83" s="302"/>
      <c r="C83" s="303" t="s">
        <v>891</v>
      </c>
      <c r="D83" s="303"/>
      <c r="E83" s="303"/>
      <c r="F83" s="304" t="s">
        <v>886</v>
      </c>
      <c r="G83" s="303"/>
      <c r="H83" s="303" t="s">
        <v>892</v>
      </c>
      <c r="I83" s="303" t="s">
        <v>882</v>
      </c>
      <c r="J83" s="303">
        <v>15</v>
      </c>
      <c r="K83" s="291"/>
    </row>
    <row r="84" s="1" customFormat="1" ht="15" customHeight="1">
      <c r="B84" s="302"/>
      <c r="C84" s="303" t="s">
        <v>893</v>
      </c>
      <c r="D84" s="303"/>
      <c r="E84" s="303"/>
      <c r="F84" s="304" t="s">
        <v>886</v>
      </c>
      <c r="G84" s="303"/>
      <c r="H84" s="303" t="s">
        <v>894</v>
      </c>
      <c r="I84" s="303" t="s">
        <v>882</v>
      </c>
      <c r="J84" s="303">
        <v>15</v>
      </c>
      <c r="K84" s="291"/>
    </row>
    <row r="85" s="1" customFormat="1" ht="15" customHeight="1">
      <c r="B85" s="302"/>
      <c r="C85" s="303" t="s">
        <v>895</v>
      </c>
      <c r="D85" s="303"/>
      <c r="E85" s="303"/>
      <c r="F85" s="304" t="s">
        <v>886</v>
      </c>
      <c r="G85" s="303"/>
      <c r="H85" s="303" t="s">
        <v>896</v>
      </c>
      <c r="I85" s="303" t="s">
        <v>882</v>
      </c>
      <c r="J85" s="303">
        <v>20</v>
      </c>
      <c r="K85" s="291"/>
    </row>
    <row r="86" s="1" customFormat="1" ht="15" customHeight="1">
      <c r="B86" s="302"/>
      <c r="C86" s="303" t="s">
        <v>897</v>
      </c>
      <c r="D86" s="303"/>
      <c r="E86" s="303"/>
      <c r="F86" s="304" t="s">
        <v>886</v>
      </c>
      <c r="G86" s="303"/>
      <c r="H86" s="303" t="s">
        <v>898</v>
      </c>
      <c r="I86" s="303" t="s">
        <v>882</v>
      </c>
      <c r="J86" s="303">
        <v>20</v>
      </c>
      <c r="K86" s="291"/>
    </row>
    <row r="87" s="1" customFormat="1" ht="15" customHeight="1">
      <c r="B87" s="302"/>
      <c r="C87" s="277" t="s">
        <v>899</v>
      </c>
      <c r="D87" s="277"/>
      <c r="E87" s="277"/>
      <c r="F87" s="300" t="s">
        <v>886</v>
      </c>
      <c r="G87" s="301"/>
      <c r="H87" s="277" t="s">
        <v>900</v>
      </c>
      <c r="I87" s="277" t="s">
        <v>882</v>
      </c>
      <c r="J87" s="277">
        <v>50</v>
      </c>
      <c r="K87" s="291"/>
    </row>
    <row r="88" s="1" customFormat="1" ht="15" customHeight="1">
      <c r="B88" s="302"/>
      <c r="C88" s="277" t="s">
        <v>901</v>
      </c>
      <c r="D88" s="277"/>
      <c r="E88" s="277"/>
      <c r="F88" s="300" t="s">
        <v>886</v>
      </c>
      <c r="G88" s="301"/>
      <c r="H88" s="277" t="s">
        <v>902</v>
      </c>
      <c r="I88" s="277" t="s">
        <v>882</v>
      </c>
      <c r="J88" s="277">
        <v>20</v>
      </c>
      <c r="K88" s="291"/>
    </row>
    <row r="89" s="1" customFormat="1" ht="15" customHeight="1">
      <c r="B89" s="302"/>
      <c r="C89" s="277" t="s">
        <v>903</v>
      </c>
      <c r="D89" s="277"/>
      <c r="E89" s="277"/>
      <c r="F89" s="300" t="s">
        <v>886</v>
      </c>
      <c r="G89" s="301"/>
      <c r="H89" s="277" t="s">
        <v>904</v>
      </c>
      <c r="I89" s="277" t="s">
        <v>882</v>
      </c>
      <c r="J89" s="277">
        <v>20</v>
      </c>
      <c r="K89" s="291"/>
    </row>
    <row r="90" s="1" customFormat="1" ht="15" customHeight="1">
      <c r="B90" s="302"/>
      <c r="C90" s="277" t="s">
        <v>905</v>
      </c>
      <c r="D90" s="277"/>
      <c r="E90" s="277"/>
      <c r="F90" s="300" t="s">
        <v>886</v>
      </c>
      <c r="G90" s="301"/>
      <c r="H90" s="277" t="s">
        <v>906</v>
      </c>
      <c r="I90" s="277" t="s">
        <v>882</v>
      </c>
      <c r="J90" s="277">
        <v>50</v>
      </c>
      <c r="K90" s="291"/>
    </row>
    <row r="91" s="1" customFormat="1" ht="15" customHeight="1">
      <c r="B91" s="302"/>
      <c r="C91" s="277" t="s">
        <v>907</v>
      </c>
      <c r="D91" s="277"/>
      <c r="E91" s="277"/>
      <c r="F91" s="300" t="s">
        <v>886</v>
      </c>
      <c r="G91" s="301"/>
      <c r="H91" s="277" t="s">
        <v>907</v>
      </c>
      <c r="I91" s="277" t="s">
        <v>882</v>
      </c>
      <c r="J91" s="277">
        <v>50</v>
      </c>
      <c r="K91" s="291"/>
    </row>
    <row r="92" s="1" customFormat="1" ht="15" customHeight="1">
      <c r="B92" s="302"/>
      <c r="C92" s="277" t="s">
        <v>908</v>
      </c>
      <c r="D92" s="277"/>
      <c r="E92" s="277"/>
      <c r="F92" s="300" t="s">
        <v>886</v>
      </c>
      <c r="G92" s="301"/>
      <c r="H92" s="277" t="s">
        <v>909</v>
      </c>
      <c r="I92" s="277" t="s">
        <v>882</v>
      </c>
      <c r="J92" s="277">
        <v>255</v>
      </c>
      <c r="K92" s="291"/>
    </row>
    <row r="93" s="1" customFormat="1" ht="15" customHeight="1">
      <c r="B93" s="302"/>
      <c r="C93" s="277" t="s">
        <v>910</v>
      </c>
      <c r="D93" s="277"/>
      <c r="E93" s="277"/>
      <c r="F93" s="300" t="s">
        <v>880</v>
      </c>
      <c r="G93" s="301"/>
      <c r="H93" s="277" t="s">
        <v>911</v>
      </c>
      <c r="I93" s="277" t="s">
        <v>912</v>
      </c>
      <c r="J93" s="277"/>
      <c r="K93" s="291"/>
    </row>
    <row r="94" s="1" customFormat="1" ht="15" customHeight="1">
      <c r="B94" s="302"/>
      <c r="C94" s="277" t="s">
        <v>913</v>
      </c>
      <c r="D94" s="277"/>
      <c r="E94" s="277"/>
      <c r="F94" s="300" t="s">
        <v>880</v>
      </c>
      <c r="G94" s="301"/>
      <c r="H94" s="277" t="s">
        <v>914</v>
      </c>
      <c r="I94" s="277" t="s">
        <v>915</v>
      </c>
      <c r="J94" s="277"/>
      <c r="K94" s="291"/>
    </row>
    <row r="95" s="1" customFormat="1" ht="15" customHeight="1">
      <c r="B95" s="302"/>
      <c r="C95" s="277" t="s">
        <v>916</v>
      </c>
      <c r="D95" s="277"/>
      <c r="E95" s="277"/>
      <c r="F95" s="300" t="s">
        <v>880</v>
      </c>
      <c r="G95" s="301"/>
      <c r="H95" s="277" t="s">
        <v>916</v>
      </c>
      <c r="I95" s="277" t="s">
        <v>915</v>
      </c>
      <c r="J95" s="277"/>
      <c r="K95" s="291"/>
    </row>
    <row r="96" s="1" customFormat="1" ht="15" customHeight="1">
      <c r="B96" s="302"/>
      <c r="C96" s="277" t="s">
        <v>37</v>
      </c>
      <c r="D96" s="277"/>
      <c r="E96" s="277"/>
      <c r="F96" s="300" t="s">
        <v>880</v>
      </c>
      <c r="G96" s="301"/>
      <c r="H96" s="277" t="s">
        <v>917</v>
      </c>
      <c r="I96" s="277" t="s">
        <v>915</v>
      </c>
      <c r="J96" s="277"/>
      <c r="K96" s="291"/>
    </row>
    <row r="97" s="1" customFormat="1" ht="15" customHeight="1">
      <c r="B97" s="302"/>
      <c r="C97" s="277" t="s">
        <v>47</v>
      </c>
      <c r="D97" s="277"/>
      <c r="E97" s="277"/>
      <c r="F97" s="300" t="s">
        <v>880</v>
      </c>
      <c r="G97" s="301"/>
      <c r="H97" s="277" t="s">
        <v>918</v>
      </c>
      <c r="I97" s="277" t="s">
        <v>915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919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874</v>
      </c>
      <c r="D103" s="292"/>
      <c r="E103" s="292"/>
      <c r="F103" s="292" t="s">
        <v>875</v>
      </c>
      <c r="G103" s="293"/>
      <c r="H103" s="292" t="s">
        <v>53</v>
      </c>
      <c r="I103" s="292" t="s">
        <v>56</v>
      </c>
      <c r="J103" s="292" t="s">
        <v>876</v>
      </c>
      <c r="K103" s="291"/>
    </row>
    <row r="104" s="1" customFormat="1" ht="17.25" customHeight="1">
      <c r="B104" s="289"/>
      <c r="C104" s="294" t="s">
        <v>877</v>
      </c>
      <c r="D104" s="294"/>
      <c r="E104" s="294"/>
      <c r="F104" s="295" t="s">
        <v>878</v>
      </c>
      <c r="G104" s="296"/>
      <c r="H104" s="294"/>
      <c r="I104" s="294"/>
      <c r="J104" s="294" t="s">
        <v>879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52</v>
      </c>
      <c r="D106" s="299"/>
      <c r="E106" s="299"/>
      <c r="F106" s="300" t="s">
        <v>880</v>
      </c>
      <c r="G106" s="277"/>
      <c r="H106" s="277" t="s">
        <v>920</v>
      </c>
      <c r="I106" s="277" t="s">
        <v>882</v>
      </c>
      <c r="J106" s="277">
        <v>20</v>
      </c>
      <c r="K106" s="291"/>
    </row>
    <row r="107" s="1" customFormat="1" ht="15" customHeight="1">
      <c r="B107" s="289"/>
      <c r="C107" s="277" t="s">
        <v>883</v>
      </c>
      <c r="D107" s="277"/>
      <c r="E107" s="277"/>
      <c r="F107" s="300" t="s">
        <v>880</v>
      </c>
      <c r="G107" s="277"/>
      <c r="H107" s="277" t="s">
        <v>920</v>
      </c>
      <c r="I107" s="277" t="s">
        <v>882</v>
      </c>
      <c r="J107" s="277">
        <v>120</v>
      </c>
      <c r="K107" s="291"/>
    </row>
    <row r="108" s="1" customFormat="1" ht="15" customHeight="1">
      <c r="B108" s="302"/>
      <c r="C108" s="277" t="s">
        <v>885</v>
      </c>
      <c r="D108" s="277"/>
      <c r="E108" s="277"/>
      <c r="F108" s="300" t="s">
        <v>886</v>
      </c>
      <c r="G108" s="277"/>
      <c r="H108" s="277" t="s">
        <v>920</v>
      </c>
      <c r="I108" s="277" t="s">
        <v>882</v>
      </c>
      <c r="J108" s="277">
        <v>50</v>
      </c>
      <c r="K108" s="291"/>
    </row>
    <row r="109" s="1" customFormat="1" ht="15" customHeight="1">
      <c r="B109" s="302"/>
      <c r="C109" s="277" t="s">
        <v>888</v>
      </c>
      <c r="D109" s="277"/>
      <c r="E109" s="277"/>
      <c r="F109" s="300" t="s">
        <v>880</v>
      </c>
      <c r="G109" s="277"/>
      <c r="H109" s="277" t="s">
        <v>920</v>
      </c>
      <c r="I109" s="277" t="s">
        <v>890</v>
      </c>
      <c r="J109" s="277"/>
      <c r="K109" s="291"/>
    </row>
    <row r="110" s="1" customFormat="1" ht="15" customHeight="1">
      <c r="B110" s="302"/>
      <c r="C110" s="277" t="s">
        <v>899</v>
      </c>
      <c r="D110" s="277"/>
      <c r="E110" s="277"/>
      <c r="F110" s="300" t="s">
        <v>886</v>
      </c>
      <c r="G110" s="277"/>
      <c r="H110" s="277" t="s">
        <v>920</v>
      </c>
      <c r="I110" s="277" t="s">
        <v>882</v>
      </c>
      <c r="J110" s="277">
        <v>50</v>
      </c>
      <c r="K110" s="291"/>
    </row>
    <row r="111" s="1" customFormat="1" ht="15" customHeight="1">
      <c r="B111" s="302"/>
      <c r="C111" s="277" t="s">
        <v>907</v>
      </c>
      <c r="D111" s="277"/>
      <c r="E111" s="277"/>
      <c r="F111" s="300" t="s">
        <v>886</v>
      </c>
      <c r="G111" s="277"/>
      <c r="H111" s="277" t="s">
        <v>920</v>
      </c>
      <c r="I111" s="277" t="s">
        <v>882</v>
      </c>
      <c r="J111" s="277">
        <v>50</v>
      </c>
      <c r="K111" s="291"/>
    </row>
    <row r="112" s="1" customFormat="1" ht="15" customHeight="1">
      <c r="B112" s="302"/>
      <c r="C112" s="277" t="s">
        <v>905</v>
      </c>
      <c r="D112" s="277"/>
      <c r="E112" s="277"/>
      <c r="F112" s="300" t="s">
        <v>886</v>
      </c>
      <c r="G112" s="277"/>
      <c r="H112" s="277" t="s">
        <v>920</v>
      </c>
      <c r="I112" s="277" t="s">
        <v>882</v>
      </c>
      <c r="J112" s="277">
        <v>50</v>
      </c>
      <c r="K112" s="291"/>
    </row>
    <row r="113" s="1" customFormat="1" ht="15" customHeight="1">
      <c r="B113" s="302"/>
      <c r="C113" s="277" t="s">
        <v>52</v>
      </c>
      <c r="D113" s="277"/>
      <c r="E113" s="277"/>
      <c r="F113" s="300" t="s">
        <v>880</v>
      </c>
      <c r="G113" s="277"/>
      <c r="H113" s="277" t="s">
        <v>921</v>
      </c>
      <c r="I113" s="277" t="s">
        <v>882</v>
      </c>
      <c r="J113" s="277">
        <v>20</v>
      </c>
      <c r="K113" s="291"/>
    </row>
    <row r="114" s="1" customFormat="1" ht="15" customHeight="1">
      <c r="B114" s="302"/>
      <c r="C114" s="277" t="s">
        <v>922</v>
      </c>
      <c r="D114" s="277"/>
      <c r="E114" s="277"/>
      <c r="F114" s="300" t="s">
        <v>880</v>
      </c>
      <c r="G114" s="277"/>
      <c r="H114" s="277" t="s">
        <v>923</v>
      </c>
      <c r="I114" s="277" t="s">
        <v>882</v>
      </c>
      <c r="J114" s="277">
        <v>120</v>
      </c>
      <c r="K114" s="291"/>
    </row>
    <row r="115" s="1" customFormat="1" ht="15" customHeight="1">
      <c r="B115" s="302"/>
      <c r="C115" s="277" t="s">
        <v>37</v>
      </c>
      <c r="D115" s="277"/>
      <c r="E115" s="277"/>
      <c r="F115" s="300" t="s">
        <v>880</v>
      </c>
      <c r="G115" s="277"/>
      <c r="H115" s="277" t="s">
        <v>924</v>
      </c>
      <c r="I115" s="277" t="s">
        <v>915</v>
      </c>
      <c r="J115" s="277"/>
      <c r="K115" s="291"/>
    </row>
    <row r="116" s="1" customFormat="1" ht="15" customHeight="1">
      <c r="B116" s="302"/>
      <c r="C116" s="277" t="s">
        <v>47</v>
      </c>
      <c r="D116" s="277"/>
      <c r="E116" s="277"/>
      <c r="F116" s="300" t="s">
        <v>880</v>
      </c>
      <c r="G116" s="277"/>
      <c r="H116" s="277" t="s">
        <v>925</v>
      </c>
      <c r="I116" s="277" t="s">
        <v>915</v>
      </c>
      <c r="J116" s="277"/>
      <c r="K116" s="291"/>
    </row>
    <row r="117" s="1" customFormat="1" ht="15" customHeight="1">
      <c r="B117" s="302"/>
      <c r="C117" s="277" t="s">
        <v>56</v>
      </c>
      <c r="D117" s="277"/>
      <c r="E117" s="277"/>
      <c r="F117" s="300" t="s">
        <v>880</v>
      </c>
      <c r="G117" s="277"/>
      <c r="H117" s="277" t="s">
        <v>926</v>
      </c>
      <c r="I117" s="277" t="s">
        <v>927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928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874</v>
      </c>
      <c r="D123" s="292"/>
      <c r="E123" s="292"/>
      <c r="F123" s="292" t="s">
        <v>875</v>
      </c>
      <c r="G123" s="293"/>
      <c r="H123" s="292" t="s">
        <v>53</v>
      </c>
      <c r="I123" s="292" t="s">
        <v>56</v>
      </c>
      <c r="J123" s="292" t="s">
        <v>876</v>
      </c>
      <c r="K123" s="321"/>
    </row>
    <row r="124" s="1" customFormat="1" ht="17.25" customHeight="1">
      <c r="B124" s="320"/>
      <c r="C124" s="294" t="s">
        <v>877</v>
      </c>
      <c r="D124" s="294"/>
      <c r="E124" s="294"/>
      <c r="F124" s="295" t="s">
        <v>878</v>
      </c>
      <c r="G124" s="296"/>
      <c r="H124" s="294"/>
      <c r="I124" s="294"/>
      <c r="J124" s="294" t="s">
        <v>879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883</v>
      </c>
      <c r="D126" s="299"/>
      <c r="E126" s="299"/>
      <c r="F126" s="300" t="s">
        <v>880</v>
      </c>
      <c r="G126" s="277"/>
      <c r="H126" s="277" t="s">
        <v>920</v>
      </c>
      <c r="I126" s="277" t="s">
        <v>882</v>
      </c>
      <c r="J126" s="277">
        <v>120</v>
      </c>
      <c r="K126" s="325"/>
    </row>
    <row r="127" s="1" customFormat="1" ht="15" customHeight="1">
      <c r="B127" s="322"/>
      <c r="C127" s="277" t="s">
        <v>929</v>
      </c>
      <c r="D127" s="277"/>
      <c r="E127" s="277"/>
      <c r="F127" s="300" t="s">
        <v>880</v>
      </c>
      <c r="G127" s="277"/>
      <c r="H127" s="277" t="s">
        <v>930</v>
      </c>
      <c r="I127" s="277" t="s">
        <v>882</v>
      </c>
      <c r="J127" s="277" t="s">
        <v>931</v>
      </c>
      <c r="K127" s="325"/>
    </row>
    <row r="128" s="1" customFormat="1" ht="15" customHeight="1">
      <c r="B128" s="322"/>
      <c r="C128" s="277" t="s">
        <v>828</v>
      </c>
      <c r="D128" s="277"/>
      <c r="E128" s="277"/>
      <c r="F128" s="300" t="s">
        <v>880</v>
      </c>
      <c r="G128" s="277"/>
      <c r="H128" s="277" t="s">
        <v>932</v>
      </c>
      <c r="I128" s="277" t="s">
        <v>882</v>
      </c>
      <c r="J128" s="277" t="s">
        <v>931</v>
      </c>
      <c r="K128" s="325"/>
    </row>
    <row r="129" s="1" customFormat="1" ht="15" customHeight="1">
      <c r="B129" s="322"/>
      <c r="C129" s="277" t="s">
        <v>891</v>
      </c>
      <c r="D129" s="277"/>
      <c r="E129" s="277"/>
      <c r="F129" s="300" t="s">
        <v>886</v>
      </c>
      <c r="G129" s="277"/>
      <c r="H129" s="277" t="s">
        <v>892</v>
      </c>
      <c r="I129" s="277" t="s">
        <v>882</v>
      </c>
      <c r="J129" s="277">
        <v>15</v>
      </c>
      <c r="K129" s="325"/>
    </row>
    <row r="130" s="1" customFormat="1" ht="15" customHeight="1">
      <c r="B130" s="322"/>
      <c r="C130" s="303" t="s">
        <v>893</v>
      </c>
      <c r="D130" s="303"/>
      <c r="E130" s="303"/>
      <c r="F130" s="304" t="s">
        <v>886</v>
      </c>
      <c r="G130" s="303"/>
      <c r="H130" s="303" t="s">
        <v>894</v>
      </c>
      <c r="I130" s="303" t="s">
        <v>882</v>
      </c>
      <c r="J130" s="303">
        <v>15</v>
      </c>
      <c r="K130" s="325"/>
    </row>
    <row r="131" s="1" customFormat="1" ht="15" customHeight="1">
      <c r="B131" s="322"/>
      <c r="C131" s="303" t="s">
        <v>895</v>
      </c>
      <c r="D131" s="303"/>
      <c r="E131" s="303"/>
      <c r="F131" s="304" t="s">
        <v>886</v>
      </c>
      <c r="G131" s="303"/>
      <c r="H131" s="303" t="s">
        <v>896</v>
      </c>
      <c r="I131" s="303" t="s">
        <v>882</v>
      </c>
      <c r="J131" s="303">
        <v>20</v>
      </c>
      <c r="K131" s="325"/>
    </row>
    <row r="132" s="1" customFormat="1" ht="15" customHeight="1">
      <c r="B132" s="322"/>
      <c r="C132" s="303" t="s">
        <v>897</v>
      </c>
      <c r="D132" s="303"/>
      <c r="E132" s="303"/>
      <c r="F132" s="304" t="s">
        <v>886</v>
      </c>
      <c r="G132" s="303"/>
      <c r="H132" s="303" t="s">
        <v>898</v>
      </c>
      <c r="I132" s="303" t="s">
        <v>882</v>
      </c>
      <c r="J132" s="303">
        <v>20</v>
      </c>
      <c r="K132" s="325"/>
    </row>
    <row r="133" s="1" customFormat="1" ht="15" customHeight="1">
      <c r="B133" s="322"/>
      <c r="C133" s="277" t="s">
        <v>885</v>
      </c>
      <c r="D133" s="277"/>
      <c r="E133" s="277"/>
      <c r="F133" s="300" t="s">
        <v>886</v>
      </c>
      <c r="G133" s="277"/>
      <c r="H133" s="277" t="s">
        <v>920</v>
      </c>
      <c r="I133" s="277" t="s">
        <v>882</v>
      </c>
      <c r="J133" s="277">
        <v>50</v>
      </c>
      <c r="K133" s="325"/>
    </row>
    <row r="134" s="1" customFormat="1" ht="15" customHeight="1">
      <c r="B134" s="322"/>
      <c r="C134" s="277" t="s">
        <v>899</v>
      </c>
      <c r="D134" s="277"/>
      <c r="E134" s="277"/>
      <c r="F134" s="300" t="s">
        <v>886</v>
      </c>
      <c r="G134" s="277"/>
      <c r="H134" s="277" t="s">
        <v>920</v>
      </c>
      <c r="I134" s="277" t="s">
        <v>882</v>
      </c>
      <c r="J134" s="277">
        <v>50</v>
      </c>
      <c r="K134" s="325"/>
    </row>
    <row r="135" s="1" customFormat="1" ht="15" customHeight="1">
      <c r="B135" s="322"/>
      <c r="C135" s="277" t="s">
        <v>905</v>
      </c>
      <c r="D135" s="277"/>
      <c r="E135" s="277"/>
      <c r="F135" s="300" t="s">
        <v>886</v>
      </c>
      <c r="G135" s="277"/>
      <c r="H135" s="277" t="s">
        <v>920</v>
      </c>
      <c r="I135" s="277" t="s">
        <v>882</v>
      </c>
      <c r="J135" s="277">
        <v>50</v>
      </c>
      <c r="K135" s="325"/>
    </row>
    <row r="136" s="1" customFormat="1" ht="15" customHeight="1">
      <c r="B136" s="322"/>
      <c r="C136" s="277" t="s">
        <v>907</v>
      </c>
      <c r="D136" s="277"/>
      <c r="E136" s="277"/>
      <c r="F136" s="300" t="s">
        <v>886</v>
      </c>
      <c r="G136" s="277"/>
      <c r="H136" s="277" t="s">
        <v>920</v>
      </c>
      <c r="I136" s="277" t="s">
        <v>882</v>
      </c>
      <c r="J136" s="277">
        <v>50</v>
      </c>
      <c r="K136" s="325"/>
    </row>
    <row r="137" s="1" customFormat="1" ht="15" customHeight="1">
      <c r="B137" s="322"/>
      <c r="C137" s="277" t="s">
        <v>908</v>
      </c>
      <c r="D137" s="277"/>
      <c r="E137" s="277"/>
      <c r="F137" s="300" t="s">
        <v>886</v>
      </c>
      <c r="G137" s="277"/>
      <c r="H137" s="277" t="s">
        <v>933</v>
      </c>
      <c r="I137" s="277" t="s">
        <v>882</v>
      </c>
      <c r="J137" s="277">
        <v>255</v>
      </c>
      <c r="K137" s="325"/>
    </row>
    <row r="138" s="1" customFormat="1" ht="15" customHeight="1">
      <c r="B138" s="322"/>
      <c r="C138" s="277" t="s">
        <v>910</v>
      </c>
      <c r="D138" s="277"/>
      <c r="E138" s="277"/>
      <c r="F138" s="300" t="s">
        <v>880</v>
      </c>
      <c r="G138" s="277"/>
      <c r="H138" s="277" t="s">
        <v>934</v>
      </c>
      <c r="I138" s="277" t="s">
        <v>912</v>
      </c>
      <c r="J138" s="277"/>
      <c r="K138" s="325"/>
    </row>
    <row r="139" s="1" customFormat="1" ht="15" customHeight="1">
      <c r="B139" s="322"/>
      <c r="C139" s="277" t="s">
        <v>913</v>
      </c>
      <c r="D139" s="277"/>
      <c r="E139" s="277"/>
      <c r="F139" s="300" t="s">
        <v>880</v>
      </c>
      <c r="G139" s="277"/>
      <c r="H139" s="277" t="s">
        <v>935</v>
      </c>
      <c r="I139" s="277" t="s">
        <v>915</v>
      </c>
      <c r="J139" s="277"/>
      <c r="K139" s="325"/>
    </row>
    <row r="140" s="1" customFormat="1" ht="15" customHeight="1">
      <c r="B140" s="322"/>
      <c r="C140" s="277" t="s">
        <v>916</v>
      </c>
      <c r="D140" s="277"/>
      <c r="E140" s="277"/>
      <c r="F140" s="300" t="s">
        <v>880</v>
      </c>
      <c r="G140" s="277"/>
      <c r="H140" s="277" t="s">
        <v>916</v>
      </c>
      <c r="I140" s="277" t="s">
        <v>915</v>
      </c>
      <c r="J140" s="277"/>
      <c r="K140" s="325"/>
    </row>
    <row r="141" s="1" customFormat="1" ht="15" customHeight="1">
      <c r="B141" s="322"/>
      <c r="C141" s="277" t="s">
        <v>37</v>
      </c>
      <c r="D141" s="277"/>
      <c r="E141" s="277"/>
      <c r="F141" s="300" t="s">
        <v>880</v>
      </c>
      <c r="G141" s="277"/>
      <c r="H141" s="277" t="s">
        <v>936</v>
      </c>
      <c r="I141" s="277" t="s">
        <v>915</v>
      </c>
      <c r="J141" s="277"/>
      <c r="K141" s="325"/>
    </row>
    <row r="142" s="1" customFormat="1" ht="15" customHeight="1">
      <c r="B142" s="322"/>
      <c r="C142" s="277" t="s">
        <v>937</v>
      </c>
      <c r="D142" s="277"/>
      <c r="E142" s="277"/>
      <c r="F142" s="300" t="s">
        <v>880</v>
      </c>
      <c r="G142" s="277"/>
      <c r="H142" s="277" t="s">
        <v>938</v>
      </c>
      <c r="I142" s="277" t="s">
        <v>915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939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874</v>
      </c>
      <c r="D148" s="292"/>
      <c r="E148" s="292"/>
      <c r="F148" s="292" t="s">
        <v>875</v>
      </c>
      <c r="G148" s="293"/>
      <c r="H148" s="292" t="s">
        <v>53</v>
      </c>
      <c r="I148" s="292" t="s">
        <v>56</v>
      </c>
      <c r="J148" s="292" t="s">
        <v>876</v>
      </c>
      <c r="K148" s="291"/>
    </row>
    <row r="149" s="1" customFormat="1" ht="17.25" customHeight="1">
      <c r="B149" s="289"/>
      <c r="C149" s="294" t="s">
        <v>877</v>
      </c>
      <c r="D149" s="294"/>
      <c r="E149" s="294"/>
      <c r="F149" s="295" t="s">
        <v>878</v>
      </c>
      <c r="G149" s="296"/>
      <c r="H149" s="294"/>
      <c r="I149" s="294"/>
      <c r="J149" s="294" t="s">
        <v>879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883</v>
      </c>
      <c r="D151" s="277"/>
      <c r="E151" s="277"/>
      <c r="F151" s="330" t="s">
        <v>880</v>
      </c>
      <c r="G151" s="277"/>
      <c r="H151" s="329" t="s">
        <v>920</v>
      </c>
      <c r="I151" s="329" t="s">
        <v>882</v>
      </c>
      <c r="J151" s="329">
        <v>120</v>
      </c>
      <c r="K151" s="325"/>
    </row>
    <row r="152" s="1" customFormat="1" ht="15" customHeight="1">
      <c r="B152" s="302"/>
      <c r="C152" s="329" t="s">
        <v>929</v>
      </c>
      <c r="D152" s="277"/>
      <c r="E152" s="277"/>
      <c r="F152" s="330" t="s">
        <v>880</v>
      </c>
      <c r="G152" s="277"/>
      <c r="H152" s="329" t="s">
        <v>940</v>
      </c>
      <c r="I152" s="329" t="s">
        <v>882</v>
      </c>
      <c r="J152" s="329" t="s">
        <v>931</v>
      </c>
      <c r="K152" s="325"/>
    </row>
    <row r="153" s="1" customFormat="1" ht="15" customHeight="1">
      <c r="B153" s="302"/>
      <c r="C153" s="329" t="s">
        <v>828</v>
      </c>
      <c r="D153" s="277"/>
      <c r="E153" s="277"/>
      <c r="F153" s="330" t="s">
        <v>880</v>
      </c>
      <c r="G153" s="277"/>
      <c r="H153" s="329" t="s">
        <v>941</v>
      </c>
      <c r="I153" s="329" t="s">
        <v>882</v>
      </c>
      <c r="J153" s="329" t="s">
        <v>931</v>
      </c>
      <c r="K153" s="325"/>
    </row>
    <row r="154" s="1" customFormat="1" ht="15" customHeight="1">
      <c r="B154" s="302"/>
      <c r="C154" s="329" t="s">
        <v>885</v>
      </c>
      <c r="D154" s="277"/>
      <c r="E154" s="277"/>
      <c r="F154" s="330" t="s">
        <v>886</v>
      </c>
      <c r="G154" s="277"/>
      <c r="H154" s="329" t="s">
        <v>920</v>
      </c>
      <c r="I154" s="329" t="s">
        <v>882</v>
      </c>
      <c r="J154" s="329">
        <v>50</v>
      </c>
      <c r="K154" s="325"/>
    </row>
    <row r="155" s="1" customFormat="1" ht="15" customHeight="1">
      <c r="B155" s="302"/>
      <c r="C155" s="329" t="s">
        <v>888</v>
      </c>
      <c r="D155" s="277"/>
      <c r="E155" s="277"/>
      <c r="F155" s="330" t="s">
        <v>880</v>
      </c>
      <c r="G155" s="277"/>
      <c r="H155" s="329" t="s">
        <v>920</v>
      </c>
      <c r="I155" s="329" t="s">
        <v>890</v>
      </c>
      <c r="J155" s="329"/>
      <c r="K155" s="325"/>
    </row>
    <row r="156" s="1" customFormat="1" ht="15" customHeight="1">
      <c r="B156" s="302"/>
      <c r="C156" s="329" t="s">
        <v>899</v>
      </c>
      <c r="D156" s="277"/>
      <c r="E156" s="277"/>
      <c r="F156" s="330" t="s">
        <v>886</v>
      </c>
      <c r="G156" s="277"/>
      <c r="H156" s="329" t="s">
        <v>920</v>
      </c>
      <c r="I156" s="329" t="s">
        <v>882</v>
      </c>
      <c r="J156" s="329">
        <v>50</v>
      </c>
      <c r="K156" s="325"/>
    </row>
    <row r="157" s="1" customFormat="1" ht="15" customHeight="1">
      <c r="B157" s="302"/>
      <c r="C157" s="329" t="s">
        <v>907</v>
      </c>
      <c r="D157" s="277"/>
      <c r="E157" s="277"/>
      <c r="F157" s="330" t="s">
        <v>886</v>
      </c>
      <c r="G157" s="277"/>
      <c r="H157" s="329" t="s">
        <v>920</v>
      </c>
      <c r="I157" s="329" t="s">
        <v>882</v>
      </c>
      <c r="J157" s="329">
        <v>50</v>
      </c>
      <c r="K157" s="325"/>
    </row>
    <row r="158" s="1" customFormat="1" ht="15" customHeight="1">
      <c r="B158" s="302"/>
      <c r="C158" s="329" t="s">
        <v>905</v>
      </c>
      <c r="D158" s="277"/>
      <c r="E158" s="277"/>
      <c r="F158" s="330" t="s">
        <v>886</v>
      </c>
      <c r="G158" s="277"/>
      <c r="H158" s="329" t="s">
        <v>920</v>
      </c>
      <c r="I158" s="329" t="s">
        <v>882</v>
      </c>
      <c r="J158" s="329">
        <v>50</v>
      </c>
      <c r="K158" s="325"/>
    </row>
    <row r="159" s="1" customFormat="1" ht="15" customHeight="1">
      <c r="B159" s="302"/>
      <c r="C159" s="329" t="s">
        <v>92</v>
      </c>
      <c r="D159" s="277"/>
      <c r="E159" s="277"/>
      <c r="F159" s="330" t="s">
        <v>880</v>
      </c>
      <c r="G159" s="277"/>
      <c r="H159" s="329" t="s">
        <v>942</v>
      </c>
      <c r="I159" s="329" t="s">
        <v>882</v>
      </c>
      <c r="J159" s="329" t="s">
        <v>943</v>
      </c>
      <c r="K159" s="325"/>
    </row>
    <row r="160" s="1" customFormat="1" ht="15" customHeight="1">
      <c r="B160" s="302"/>
      <c r="C160" s="329" t="s">
        <v>944</v>
      </c>
      <c r="D160" s="277"/>
      <c r="E160" s="277"/>
      <c r="F160" s="330" t="s">
        <v>880</v>
      </c>
      <c r="G160" s="277"/>
      <c r="H160" s="329" t="s">
        <v>945</v>
      </c>
      <c r="I160" s="329" t="s">
        <v>915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946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874</v>
      </c>
      <c r="D166" s="292"/>
      <c r="E166" s="292"/>
      <c r="F166" s="292" t="s">
        <v>875</v>
      </c>
      <c r="G166" s="334"/>
      <c r="H166" s="335" t="s">
        <v>53</v>
      </c>
      <c r="I166" s="335" t="s">
        <v>56</v>
      </c>
      <c r="J166" s="292" t="s">
        <v>876</v>
      </c>
      <c r="K166" s="269"/>
    </row>
    <row r="167" s="1" customFormat="1" ht="17.25" customHeight="1">
      <c r="B167" s="270"/>
      <c r="C167" s="294" t="s">
        <v>877</v>
      </c>
      <c r="D167" s="294"/>
      <c r="E167" s="294"/>
      <c r="F167" s="295" t="s">
        <v>878</v>
      </c>
      <c r="G167" s="336"/>
      <c r="H167" s="337"/>
      <c r="I167" s="337"/>
      <c r="J167" s="294" t="s">
        <v>879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883</v>
      </c>
      <c r="D169" s="277"/>
      <c r="E169" s="277"/>
      <c r="F169" s="300" t="s">
        <v>880</v>
      </c>
      <c r="G169" s="277"/>
      <c r="H169" s="277" t="s">
        <v>920</v>
      </c>
      <c r="I169" s="277" t="s">
        <v>882</v>
      </c>
      <c r="J169" s="277">
        <v>120</v>
      </c>
      <c r="K169" s="325"/>
    </row>
    <row r="170" s="1" customFormat="1" ht="15" customHeight="1">
      <c r="B170" s="302"/>
      <c r="C170" s="277" t="s">
        <v>929</v>
      </c>
      <c r="D170" s="277"/>
      <c r="E170" s="277"/>
      <c r="F170" s="300" t="s">
        <v>880</v>
      </c>
      <c r="G170" s="277"/>
      <c r="H170" s="277" t="s">
        <v>930</v>
      </c>
      <c r="I170" s="277" t="s">
        <v>882</v>
      </c>
      <c r="J170" s="277" t="s">
        <v>931</v>
      </c>
      <c r="K170" s="325"/>
    </row>
    <row r="171" s="1" customFormat="1" ht="15" customHeight="1">
      <c r="B171" s="302"/>
      <c r="C171" s="277" t="s">
        <v>828</v>
      </c>
      <c r="D171" s="277"/>
      <c r="E171" s="277"/>
      <c r="F171" s="300" t="s">
        <v>880</v>
      </c>
      <c r="G171" s="277"/>
      <c r="H171" s="277" t="s">
        <v>947</v>
      </c>
      <c r="I171" s="277" t="s">
        <v>882</v>
      </c>
      <c r="J171" s="277" t="s">
        <v>931</v>
      </c>
      <c r="K171" s="325"/>
    </row>
    <row r="172" s="1" customFormat="1" ht="15" customHeight="1">
      <c r="B172" s="302"/>
      <c r="C172" s="277" t="s">
        <v>885</v>
      </c>
      <c r="D172" s="277"/>
      <c r="E172" s="277"/>
      <c r="F172" s="300" t="s">
        <v>886</v>
      </c>
      <c r="G172" s="277"/>
      <c r="H172" s="277" t="s">
        <v>947</v>
      </c>
      <c r="I172" s="277" t="s">
        <v>882</v>
      </c>
      <c r="J172" s="277">
        <v>50</v>
      </c>
      <c r="K172" s="325"/>
    </row>
    <row r="173" s="1" customFormat="1" ht="15" customHeight="1">
      <c r="B173" s="302"/>
      <c r="C173" s="277" t="s">
        <v>888</v>
      </c>
      <c r="D173" s="277"/>
      <c r="E173" s="277"/>
      <c r="F173" s="300" t="s">
        <v>880</v>
      </c>
      <c r="G173" s="277"/>
      <c r="H173" s="277" t="s">
        <v>947</v>
      </c>
      <c r="I173" s="277" t="s">
        <v>890</v>
      </c>
      <c r="J173" s="277"/>
      <c r="K173" s="325"/>
    </row>
    <row r="174" s="1" customFormat="1" ht="15" customHeight="1">
      <c r="B174" s="302"/>
      <c r="C174" s="277" t="s">
        <v>899</v>
      </c>
      <c r="D174" s="277"/>
      <c r="E174" s="277"/>
      <c r="F174" s="300" t="s">
        <v>886</v>
      </c>
      <c r="G174" s="277"/>
      <c r="H174" s="277" t="s">
        <v>947</v>
      </c>
      <c r="I174" s="277" t="s">
        <v>882</v>
      </c>
      <c r="J174" s="277">
        <v>50</v>
      </c>
      <c r="K174" s="325"/>
    </row>
    <row r="175" s="1" customFormat="1" ht="15" customHeight="1">
      <c r="B175" s="302"/>
      <c r="C175" s="277" t="s">
        <v>907</v>
      </c>
      <c r="D175" s="277"/>
      <c r="E175" s="277"/>
      <c r="F175" s="300" t="s">
        <v>886</v>
      </c>
      <c r="G175" s="277"/>
      <c r="H175" s="277" t="s">
        <v>947</v>
      </c>
      <c r="I175" s="277" t="s">
        <v>882</v>
      </c>
      <c r="J175" s="277">
        <v>50</v>
      </c>
      <c r="K175" s="325"/>
    </row>
    <row r="176" s="1" customFormat="1" ht="15" customHeight="1">
      <c r="B176" s="302"/>
      <c r="C176" s="277" t="s">
        <v>905</v>
      </c>
      <c r="D176" s="277"/>
      <c r="E176" s="277"/>
      <c r="F176" s="300" t="s">
        <v>886</v>
      </c>
      <c r="G176" s="277"/>
      <c r="H176" s="277" t="s">
        <v>947</v>
      </c>
      <c r="I176" s="277" t="s">
        <v>882</v>
      </c>
      <c r="J176" s="277">
        <v>50</v>
      </c>
      <c r="K176" s="325"/>
    </row>
    <row r="177" s="1" customFormat="1" ht="15" customHeight="1">
      <c r="B177" s="302"/>
      <c r="C177" s="277" t="s">
        <v>104</v>
      </c>
      <c r="D177" s="277"/>
      <c r="E177" s="277"/>
      <c r="F177" s="300" t="s">
        <v>880</v>
      </c>
      <c r="G177" s="277"/>
      <c r="H177" s="277" t="s">
        <v>948</v>
      </c>
      <c r="I177" s="277" t="s">
        <v>949</v>
      </c>
      <c r="J177" s="277"/>
      <c r="K177" s="325"/>
    </row>
    <row r="178" s="1" customFormat="1" ht="15" customHeight="1">
      <c r="B178" s="302"/>
      <c r="C178" s="277" t="s">
        <v>56</v>
      </c>
      <c r="D178" s="277"/>
      <c r="E178" s="277"/>
      <c r="F178" s="300" t="s">
        <v>880</v>
      </c>
      <c r="G178" s="277"/>
      <c r="H178" s="277" t="s">
        <v>950</v>
      </c>
      <c r="I178" s="277" t="s">
        <v>951</v>
      </c>
      <c r="J178" s="277">
        <v>1</v>
      </c>
      <c r="K178" s="325"/>
    </row>
    <row r="179" s="1" customFormat="1" ht="15" customHeight="1">
      <c r="B179" s="302"/>
      <c r="C179" s="277" t="s">
        <v>52</v>
      </c>
      <c r="D179" s="277"/>
      <c r="E179" s="277"/>
      <c r="F179" s="300" t="s">
        <v>880</v>
      </c>
      <c r="G179" s="277"/>
      <c r="H179" s="277" t="s">
        <v>952</v>
      </c>
      <c r="I179" s="277" t="s">
        <v>882</v>
      </c>
      <c r="J179" s="277">
        <v>20</v>
      </c>
      <c r="K179" s="325"/>
    </row>
    <row r="180" s="1" customFormat="1" ht="15" customHeight="1">
      <c r="B180" s="302"/>
      <c r="C180" s="277" t="s">
        <v>53</v>
      </c>
      <c r="D180" s="277"/>
      <c r="E180" s="277"/>
      <c r="F180" s="300" t="s">
        <v>880</v>
      </c>
      <c r="G180" s="277"/>
      <c r="H180" s="277" t="s">
        <v>953</v>
      </c>
      <c r="I180" s="277" t="s">
        <v>882</v>
      </c>
      <c r="J180" s="277">
        <v>255</v>
      </c>
      <c r="K180" s="325"/>
    </row>
    <row r="181" s="1" customFormat="1" ht="15" customHeight="1">
      <c r="B181" s="302"/>
      <c r="C181" s="277" t="s">
        <v>105</v>
      </c>
      <c r="D181" s="277"/>
      <c r="E181" s="277"/>
      <c r="F181" s="300" t="s">
        <v>880</v>
      </c>
      <c r="G181" s="277"/>
      <c r="H181" s="277" t="s">
        <v>844</v>
      </c>
      <c r="I181" s="277" t="s">
        <v>882</v>
      </c>
      <c r="J181" s="277">
        <v>10</v>
      </c>
      <c r="K181" s="325"/>
    </row>
    <row r="182" s="1" customFormat="1" ht="15" customHeight="1">
      <c r="B182" s="302"/>
      <c r="C182" s="277" t="s">
        <v>106</v>
      </c>
      <c r="D182" s="277"/>
      <c r="E182" s="277"/>
      <c r="F182" s="300" t="s">
        <v>880</v>
      </c>
      <c r="G182" s="277"/>
      <c r="H182" s="277" t="s">
        <v>954</v>
      </c>
      <c r="I182" s="277" t="s">
        <v>915</v>
      </c>
      <c r="J182" s="277"/>
      <c r="K182" s="325"/>
    </row>
    <row r="183" s="1" customFormat="1" ht="15" customHeight="1">
      <c r="B183" s="302"/>
      <c r="C183" s="277" t="s">
        <v>955</v>
      </c>
      <c r="D183" s="277"/>
      <c r="E183" s="277"/>
      <c r="F183" s="300" t="s">
        <v>880</v>
      </c>
      <c r="G183" s="277"/>
      <c r="H183" s="277" t="s">
        <v>956</v>
      </c>
      <c r="I183" s="277" t="s">
        <v>915</v>
      </c>
      <c r="J183" s="277"/>
      <c r="K183" s="325"/>
    </row>
    <row r="184" s="1" customFormat="1" ht="15" customHeight="1">
      <c r="B184" s="302"/>
      <c r="C184" s="277" t="s">
        <v>944</v>
      </c>
      <c r="D184" s="277"/>
      <c r="E184" s="277"/>
      <c r="F184" s="300" t="s">
        <v>880</v>
      </c>
      <c r="G184" s="277"/>
      <c r="H184" s="277" t="s">
        <v>957</v>
      </c>
      <c r="I184" s="277" t="s">
        <v>915</v>
      </c>
      <c r="J184" s="277"/>
      <c r="K184" s="325"/>
    </row>
    <row r="185" s="1" customFormat="1" ht="15" customHeight="1">
      <c r="B185" s="302"/>
      <c r="C185" s="277" t="s">
        <v>108</v>
      </c>
      <c r="D185" s="277"/>
      <c r="E185" s="277"/>
      <c r="F185" s="300" t="s">
        <v>886</v>
      </c>
      <c r="G185" s="277"/>
      <c r="H185" s="277" t="s">
        <v>958</v>
      </c>
      <c r="I185" s="277" t="s">
        <v>882</v>
      </c>
      <c r="J185" s="277">
        <v>50</v>
      </c>
      <c r="K185" s="325"/>
    </row>
    <row r="186" s="1" customFormat="1" ht="15" customHeight="1">
      <c r="B186" s="302"/>
      <c r="C186" s="277" t="s">
        <v>959</v>
      </c>
      <c r="D186" s="277"/>
      <c r="E186" s="277"/>
      <c r="F186" s="300" t="s">
        <v>886</v>
      </c>
      <c r="G186" s="277"/>
      <c r="H186" s="277" t="s">
        <v>960</v>
      </c>
      <c r="I186" s="277" t="s">
        <v>961</v>
      </c>
      <c r="J186" s="277"/>
      <c r="K186" s="325"/>
    </row>
    <row r="187" s="1" customFormat="1" ht="15" customHeight="1">
      <c r="B187" s="302"/>
      <c r="C187" s="277" t="s">
        <v>962</v>
      </c>
      <c r="D187" s="277"/>
      <c r="E187" s="277"/>
      <c r="F187" s="300" t="s">
        <v>886</v>
      </c>
      <c r="G187" s="277"/>
      <c r="H187" s="277" t="s">
        <v>963</v>
      </c>
      <c r="I187" s="277" t="s">
        <v>961</v>
      </c>
      <c r="J187" s="277"/>
      <c r="K187" s="325"/>
    </row>
    <row r="188" s="1" customFormat="1" ht="15" customHeight="1">
      <c r="B188" s="302"/>
      <c r="C188" s="277" t="s">
        <v>964</v>
      </c>
      <c r="D188" s="277"/>
      <c r="E188" s="277"/>
      <c r="F188" s="300" t="s">
        <v>886</v>
      </c>
      <c r="G188" s="277"/>
      <c r="H188" s="277" t="s">
        <v>965</v>
      </c>
      <c r="I188" s="277" t="s">
        <v>961</v>
      </c>
      <c r="J188" s="277"/>
      <c r="K188" s="325"/>
    </row>
    <row r="189" s="1" customFormat="1" ht="15" customHeight="1">
      <c r="B189" s="302"/>
      <c r="C189" s="338" t="s">
        <v>966</v>
      </c>
      <c r="D189" s="277"/>
      <c r="E189" s="277"/>
      <c r="F189" s="300" t="s">
        <v>886</v>
      </c>
      <c r="G189" s="277"/>
      <c r="H189" s="277" t="s">
        <v>967</v>
      </c>
      <c r="I189" s="277" t="s">
        <v>968</v>
      </c>
      <c r="J189" s="339" t="s">
        <v>969</v>
      </c>
      <c r="K189" s="325"/>
    </row>
    <row r="190" s="1" customFormat="1" ht="15" customHeight="1">
      <c r="B190" s="302"/>
      <c r="C190" s="338" t="s">
        <v>41</v>
      </c>
      <c r="D190" s="277"/>
      <c r="E190" s="277"/>
      <c r="F190" s="300" t="s">
        <v>880</v>
      </c>
      <c r="G190" s="277"/>
      <c r="H190" s="274" t="s">
        <v>970</v>
      </c>
      <c r="I190" s="277" t="s">
        <v>971</v>
      </c>
      <c r="J190" s="277"/>
      <c r="K190" s="325"/>
    </row>
    <row r="191" s="1" customFormat="1" ht="15" customHeight="1">
      <c r="B191" s="302"/>
      <c r="C191" s="338" t="s">
        <v>972</v>
      </c>
      <c r="D191" s="277"/>
      <c r="E191" s="277"/>
      <c r="F191" s="300" t="s">
        <v>880</v>
      </c>
      <c r="G191" s="277"/>
      <c r="H191" s="277" t="s">
        <v>973</v>
      </c>
      <c r="I191" s="277" t="s">
        <v>915</v>
      </c>
      <c r="J191" s="277"/>
      <c r="K191" s="325"/>
    </row>
    <row r="192" s="1" customFormat="1" ht="15" customHeight="1">
      <c r="B192" s="302"/>
      <c r="C192" s="338" t="s">
        <v>974</v>
      </c>
      <c r="D192" s="277"/>
      <c r="E192" s="277"/>
      <c r="F192" s="300" t="s">
        <v>880</v>
      </c>
      <c r="G192" s="277"/>
      <c r="H192" s="277" t="s">
        <v>975</v>
      </c>
      <c r="I192" s="277" t="s">
        <v>915</v>
      </c>
      <c r="J192" s="277"/>
      <c r="K192" s="325"/>
    </row>
    <row r="193" s="1" customFormat="1" ht="15" customHeight="1">
      <c r="B193" s="302"/>
      <c r="C193" s="338" t="s">
        <v>976</v>
      </c>
      <c r="D193" s="277"/>
      <c r="E193" s="277"/>
      <c r="F193" s="300" t="s">
        <v>886</v>
      </c>
      <c r="G193" s="277"/>
      <c r="H193" s="277" t="s">
        <v>977</v>
      </c>
      <c r="I193" s="277" t="s">
        <v>915</v>
      </c>
      <c r="J193" s="277"/>
      <c r="K193" s="325"/>
    </row>
    <row r="194" s="1" customFormat="1" ht="15" customHeight="1">
      <c r="B194" s="331"/>
      <c r="C194" s="340"/>
      <c r="D194" s="311"/>
      <c r="E194" s="311"/>
      <c r="F194" s="311"/>
      <c r="G194" s="311"/>
      <c r="H194" s="311"/>
      <c r="I194" s="311"/>
      <c r="J194" s="311"/>
      <c r="K194" s="332"/>
    </row>
    <row r="195" s="1" customFormat="1" ht="18.75" customHeight="1">
      <c r="B195" s="313"/>
      <c r="C195" s="323"/>
      <c r="D195" s="323"/>
      <c r="E195" s="323"/>
      <c r="F195" s="333"/>
      <c r="G195" s="323"/>
      <c r="H195" s="323"/>
      <c r="I195" s="323"/>
      <c r="J195" s="323"/>
      <c r="K195" s="313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="1" customFormat="1" ht="21">
      <c r="B199" s="267"/>
      <c r="C199" s="268" t="s">
        <v>978</v>
      </c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5.5" customHeight="1">
      <c r="B200" s="267"/>
      <c r="C200" s="341" t="s">
        <v>979</v>
      </c>
      <c r="D200" s="341"/>
      <c r="E200" s="341"/>
      <c r="F200" s="341" t="s">
        <v>980</v>
      </c>
      <c r="G200" s="342"/>
      <c r="H200" s="341" t="s">
        <v>981</v>
      </c>
      <c r="I200" s="341"/>
      <c r="J200" s="341"/>
      <c r="K200" s="269"/>
    </row>
    <row r="201" s="1" customFormat="1" ht="5.25" customHeight="1">
      <c r="B201" s="302"/>
      <c r="C201" s="297"/>
      <c r="D201" s="297"/>
      <c r="E201" s="297"/>
      <c r="F201" s="297"/>
      <c r="G201" s="323"/>
      <c r="H201" s="297"/>
      <c r="I201" s="297"/>
      <c r="J201" s="297"/>
      <c r="K201" s="325"/>
    </row>
    <row r="202" s="1" customFormat="1" ht="15" customHeight="1">
      <c r="B202" s="302"/>
      <c r="C202" s="277" t="s">
        <v>971</v>
      </c>
      <c r="D202" s="277"/>
      <c r="E202" s="277"/>
      <c r="F202" s="300" t="s">
        <v>42</v>
      </c>
      <c r="G202" s="277"/>
      <c r="H202" s="277" t="s">
        <v>982</v>
      </c>
      <c r="I202" s="277"/>
      <c r="J202" s="277"/>
      <c r="K202" s="325"/>
    </row>
    <row r="203" s="1" customFormat="1" ht="15" customHeight="1">
      <c r="B203" s="302"/>
      <c r="C203" s="277"/>
      <c r="D203" s="277"/>
      <c r="E203" s="277"/>
      <c r="F203" s="300" t="s">
        <v>43</v>
      </c>
      <c r="G203" s="277"/>
      <c r="H203" s="277" t="s">
        <v>983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46</v>
      </c>
      <c r="G204" s="277"/>
      <c r="H204" s="277" t="s">
        <v>984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44</v>
      </c>
      <c r="G205" s="277"/>
      <c r="H205" s="277" t="s">
        <v>985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45</v>
      </c>
      <c r="G206" s="277"/>
      <c r="H206" s="277" t="s">
        <v>986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/>
      <c r="G207" s="277"/>
      <c r="H207" s="277"/>
      <c r="I207" s="277"/>
      <c r="J207" s="277"/>
      <c r="K207" s="325"/>
    </row>
    <row r="208" s="1" customFormat="1" ht="15" customHeight="1">
      <c r="B208" s="302"/>
      <c r="C208" s="277" t="s">
        <v>927</v>
      </c>
      <c r="D208" s="277"/>
      <c r="E208" s="277"/>
      <c r="F208" s="300" t="s">
        <v>78</v>
      </c>
      <c r="G208" s="277"/>
      <c r="H208" s="277" t="s">
        <v>987</v>
      </c>
      <c r="I208" s="277"/>
      <c r="J208" s="277"/>
      <c r="K208" s="325"/>
    </row>
    <row r="209" s="1" customFormat="1" ht="15" customHeight="1">
      <c r="B209" s="302"/>
      <c r="C209" s="277"/>
      <c r="D209" s="277"/>
      <c r="E209" s="277"/>
      <c r="F209" s="300" t="s">
        <v>822</v>
      </c>
      <c r="G209" s="277"/>
      <c r="H209" s="277" t="s">
        <v>823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820</v>
      </c>
      <c r="G210" s="277"/>
      <c r="H210" s="277" t="s">
        <v>988</v>
      </c>
      <c r="I210" s="277"/>
      <c r="J210" s="277"/>
      <c r="K210" s="325"/>
    </row>
    <row r="211" s="1" customFormat="1" ht="15" customHeight="1">
      <c r="B211" s="343"/>
      <c r="C211" s="277"/>
      <c r="D211" s="277"/>
      <c r="E211" s="277"/>
      <c r="F211" s="300" t="s">
        <v>824</v>
      </c>
      <c r="G211" s="338"/>
      <c r="H211" s="329" t="s">
        <v>825</v>
      </c>
      <c r="I211" s="329"/>
      <c r="J211" s="329"/>
      <c r="K211" s="344"/>
    </row>
    <row r="212" s="1" customFormat="1" ht="15" customHeight="1">
      <c r="B212" s="343"/>
      <c r="C212" s="277"/>
      <c r="D212" s="277"/>
      <c r="E212" s="277"/>
      <c r="F212" s="300" t="s">
        <v>826</v>
      </c>
      <c r="G212" s="338"/>
      <c r="H212" s="329" t="s">
        <v>989</v>
      </c>
      <c r="I212" s="329"/>
      <c r="J212" s="329"/>
      <c r="K212" s="344"/>
    </row>
    <row r="213" s="1" customFormat="1" ht="15" customHeight="1">
      <c r="B213" s="343"/>
      <c r="C213" s="277"/>
      <c r="D213" s="277"/>
      <c r="E213" s="277"/>
      <c r="F213" s="300"/>
      <c r="G213" s="338"/>
      <c r="H213" s="329"/>
      <c r="I213" s="329"/>
      <c r="J213" s="329"/>
      <c r="K213" s="344"/>
    </row>
    <row r="214" s="1" customFormat="1" ht="15" customHeight="1">
      <c r="B214" s="343"/>
      <c r="C214" s="277" t="s">
        <v>951</v>
      </c>
      <c r="D214" s="277"/>
      <c r="E214" s="277"/>
      <c r="F214" s="300">
        <v>1</v>
      </c>
      <c r="G214" s="338"/>
      <c r="H214" s="329" t="s">
        <v>990</v>
      </c>
      <c r="I214" s="329"/>
      <c r="J214" s="329"/>
      <c r="K214" s="344"/>
    </row>
    <row r="215" s="1" customFormat="1" ht="15" customHeight="1">
      <c r="B215" s="343"/>
      <c r="C215" s="277"/>
      <c r="D215" s="277"/>
      <c r="E215" s="277"/>
      <c r="F215" s="300">
        <v>2</v>
      </c>
      <c r="G215" s="338"/>
      <c r="H215" s="329" t="s">
        <v>991</v>
      </c>
      <c r="I215" s="329"/>
      <c r="J215" s="329"/>
      <c r="K215" s="344"/>
    </row>
    <row r="216" s="1" customFormat="1" ht="15" customHeight="1">
      <c r="B216" s="343"/>
      <c r="C216" s="277"/>
      <c r="D216" s="277"/>
      <c r="E216" s="277"/>
      <c r="F216" s="300">
        <v>3</v>
      </c>
      <c r="G216" s="338"/>
      <c r="H216" s="329" t="s">
        <v>992</v>
      </c>
      <c r="I216" s="329"/>
      <c r="J216" s="329"/>
      <c r="K216" s="344"/>
    </row>
    <row r="217" s="1" customFormat="1" ht="15" customHeight="1">
      <c r="B217" s="343"/>
      <c r="C217" s="277"/>
      <c r="D217" s="277"/>
      <c r="E217" s="277"/>
      <c r="F217" s="300">
        <v>4</v>
      </c>
      <c r="G217" s="338"/>
      <c r="H217" s="329" t="s">
        <v>993</v>
      </c>
      <c r="I217" s="329"/>
      <c r="J217" s="329"/>
      <c r="K217" s="344"/>
    </row>
    <row r="218" s="1" customFormat="1" ht="12.75" customHeight="1">
      <c r="B218" s="345"/>
      <c r="C218" s="346"/>
      <c r="D218" s="346"/>
      <c r="E218" s="346"/>
      <c r="F218" s="346"/>
      <c r="G218" s="346"/>
      <c r="H218" s="346"/>
      <c r="I218" s="346"/>
      <c r="J218" s="346"/>
      <c r="K218" s="34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LAPTOP-8MLSJLM7\works</dc:creator>
  <cp:lastModifiedBy>LAPTOP-8MLSJLM7\works</cp:lastModifiedBy>
  <dcterms:created xsi:type="dcterms:W3CDTF">2023-11-08T15:48:09Z</dcterms:created>
  <dcterms:modified xsi:type="dcterms:W3CDTF">2023-11-08T15:48:16Z</dcterms:modified>
</cp:coreProperties>
</file>